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<sst xmlns="http://schemas.openxmlformats.org/spreadsheetml/2006/main" count="330" uniqueCount="139">
  <si>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</si>
  <si>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</si>
  <si>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</si>
  <si>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</si>
  <si>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</si>
  <si>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</si>
  <si>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</si>
  <si>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</si>
  <si>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</si>
  <si>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</si>
  <si>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</si>
  <si>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</si>
  <si>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</si>
  <si>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</si>
  <si>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</si>
  <si>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</si>
  <si>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</si>
  <si>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</si>
  <si>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</si>
  <si>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</si>
  <si>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</si>
  <si>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</si>
  <si>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</si>
  <si>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</si>
  <si>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</si>
  <si>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</si>
  <si>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</si>
  <si>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</si>
  <si>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</si>
  <si>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</si>
  <si>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</si>
  <si>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</si>
  <si>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</si>
  <si>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</si>
  <si>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</si>
  <si>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</si>
  <si>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</si>
  <si>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</si>
  <si>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</si>
  <si>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</si>
  <si>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</si>
  <si>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</si>
  <si>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</si>
  <si>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</si>
  <si>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</si>
  <si>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</si>
  <si>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</si>
  <si>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</si>
  <si>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</si>
  <si>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</si>
  <si>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</si>
  <si>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</si>
  <si>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</si>
  <si>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</si>
  <si>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</si>
  <si>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</si>
  <si>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</si>
  <si>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</si>
  <si>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</si>
  <si>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</si>
  <si>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</si>
  <si>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</si>
  <si>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</si>
  <si>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</si>
  <si>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</si>
  <si>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</si>
  <si>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</si>
  <si>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</si>
  <si>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</si>
  <si>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</si>
  <si>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</si>
  <si>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</si>
  <si>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</si>
  <si>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</si>
  <si>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</si>
  <si>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</si>
  <si>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</si>
  <si>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</si>
  <si>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</si>
  <si>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</si>
  <si>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</si>
  <si>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</si>
  <si>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</si>
  <si>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</si>
  <si>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</si>
  <si>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</si>
  <si>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</si>
  <si>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</si>
  <si>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</si>
  <si>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</si>
  <si>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</si>
  <si>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</si>
  <si>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</si>
  <si>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</si>
  <si>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</si>
  <si>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</si>
  <si>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</si>
  <si>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</si>
  <si>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</si>
  <si>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</si>
  <si>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</si>
  <si>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</si>
  <si>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</si>
  <si>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</si>
  <si>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</si>
  <si>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</si>
  <si>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</si>
  <si>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</si>
  <si>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</si>
  <si>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</si>
  <si>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</si>
  <si>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</si>
  <si>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</si>
  <si>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</si>
  <si>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</si>
  <si>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</si>
  <si>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</si>
  <si>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</si>
  <si>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</si>
  <si>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</si>
  <si>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</si>
  <si>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</si>
  <si>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stypendia dla uczniów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</si>
  <si>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</si>
  <si>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</si>
  <si>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</si>
  <si>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</si>
  <si>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</si>
  <si>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</si>
  <si>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</si>
  <si>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</si>
  <si>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x</t>
  </si>
  <si>
    <t>b) wydatki majątkowe</t>
  </si>
  <si>
    <t>PLAN      NA    2006  ROK</t>
  </si>
  <si>
    <t>w tym wydatki inwestycyjne</t>
  </si>
  <si>
    <t>pozostałe wydatki majątkowe</t>
  </si>
  <si>
    <t>Z dnia 09 marca   2006r</t>
  </si>
  <si>
    <t>Do Uchwały Rady  Gminy Biskupiec Nr XXXIX/262/06</t>
  </si>
  <si>
    <t>Świadczenia rodzinne, zaliczka alimentacyjna oraz składki na ubezpieczenia emerytalne i rentowe z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</si>
</sst>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 wrapText="1"/>
    </xf>
    <xf numFmtId="0" fontId="0" fillId="3" borderId="7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7"/>
  <sheetViews>
    <sheetView tabSelected="1" zoomScale="75" zoomScaleNormal="75" zoomScaleSheetLayoutView="75" workbookViewId="0" topLeftCell="A1">
      <selection activeCell="F178" sqref="F178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0" customWidth="1"/>
    <col min="8" max="8" width="15.12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88" t="s">
        <v>137</v>
      </c>
      <c r="B2" s="88"/>
      <c r="C2" s="88"/>
      <c r="D2" s="88"/>
      <c r="E2" s="6"/>
      <c r="F2" s="6"/>
    </row>
    <row r="3" spans="1:6" ht="15.75">
      <c r="A3" s="88" t="s">
        <v>136</v>
      </c>
      <c r="B3" s="88"/>
      <c r="C3" s="88"/>
      <c r="D3" s="88"/>
      <c r="E3" s="6"/>
      <c r="F3" s="6"/>
    </row>
    <row r="4" spans="1:13" ht="15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56.25" customHeight="1">
      <c r="A7" s="85" t="s">
        <v>2</v>
      </c>
      <c r="B7" s="85" t="s">
        <v>3</v>
      </c>
      <c r="C7" s="85" t="s">
        <v>79</v>
      </c>
      <c r="D7" s="89" t="s">
        <v>78</v>
      </c>
      <c r="E7" s="82"/>
      <c r="F7" s="82" t="s">
        <v>133</v>
      </c>
      <c r="G7" s="77" t="s">
        <v>112</v>
      </c>
      <c r="H7" s="78"/>
      <c r="I7" s="79" t="s">
        <v>113</v>
      </c>
    </row>
    <row r="8" spans="1:9" s="3" customFormat="1" ht="12.75" customHeight="1" hidden="1">
      <c r="A8" s="86"/>
      <c r="B8" s="86"/>
      <c r="C8" s="86"/>
      <c r="D8" s="90"/>
      <c r="E8" s="83"/>
      <c r="F8" s="84"/>
      <c r="G8" s="57"/>
      <c r="H8" s="57"/>
      <c r="I8" s="80"/>
    </row>
    <row r="9" spans="1:9" s="3" customFormat="1" ht="15" customHeight="1">
      <c r="A9" s="87"/>
      <c r="B9" s="87"/>
      <c r="C9" s="87"/>
      <c r="D9" s="91"/>
      <c r="E9" s="84"/>
      <c r="F9" s="4"/>
      <c r="G9" s="58" t="s">
        <v>114</v>
      </c>
      <c r="H9" s="58" t="s">
        <v>115</v>
      </c>
      <c r="I9" s="81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8">
        <v>6</v>
      </c>
      <c r="H10" s="58">
        <v>7</v>
      </c>
      <c r="I10" s="58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3165857</v>
      </c>
      <c r="G11" s="59">
        <f>G12+G17+G19</f>
        <v>160027</v>
      </c>
      <c r="H11" s="59">
        <f>H12+H17+H19</f>
        <v>261291</v>
      </c>
      <c r="I11" s="59">
        <f>I12+I17+I19</f>
        <v>3064593</v>
      </c>
    </row>
    <row r="12" spans="1:9" s="49" customFormat="1" ht="33.75" customHeight="1">
      <c r="A12" s="25"/>
      <c r="B12" s="25" t="s">
        <v>6</v>
      </c>
      <c r="C12" s="30"/>
      <c r="D12" s="47" t="s">
        <v>7</v>
      </c>
      <c r="E12" s="48"/>
      <c r="F12" s="48">
        <f>F13+F14+F16+F15</f>
        <v>3049217</v>
      </c>
      <c r="G12" s="41">
        <f>G13+G15+G16</f>
        <v>60027</v>
      </c>
      <c r="H12" s="41">
        <f>H13+H15+H16</f>
        <v>161291</v>
      </c>
      <c r="I12" s="41">
        <f>I13+I14+I16+I15</f>
        <v>2947953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327817</v>
      </c>
      <c r="G13" s="12"/>
      <c r="H13" s="12">
        <v>161291</v>
      </c>
      <c r="I13" s="12">
        <f>F13+G13-H13</f>
        <v>166526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1663651</v>
      </c>
      <c r="G15" s="12">
        <v>3259</v>
      </c>
      <c r="H15" s="12"/>
      <c r="I15" s="12">
        <f>F15+G15-H15</f>
        <v>1666910</v>
      </c>
    </row>
    <row r="16" spans="1:9" s="46" customFormat="1" ht="27.75" customHeight="1">
      <c r="A16" s="26"/>
      <c r="B16" s="26"/>
      <c r="C16" s="17">
        <v>6059</v>
      </c>
      <c r="D16" s="27" t="s">
        <v>8</v>
      </c>
      <c r="E16" s="9"/>
      <c r="F16" s="9">
        <v>1057749</v>
      </c>
      <c r="G16" s="12">
        <v>56768</v>
      </c>
      <c r="H16" s="12"/>
      <c r="I16" s="12">
        <f>F16+G16-H16</f>
        <v>1114517</v>
      </c>
    </row>
    <row r="17" spans="1:9" s="49" customFormat="1" ht="15.75">
      <c r="A17" s="25"/>
      <c r="B17" s="25" t="s">
        <v>9</v>
      </c>
      <c r="C17" s="30"/>
      <c r="D17" s="42" t="s">
        <v>10</v>
      </c>
      <c r="E17" s="48"/>
      <c r="F17" s="48">
        <f>F18</f>
        <v>16640</v>
      </c>
      <c r="G17" s="61"/>
      <c r="H17" s="61"/>
      <c r="I17" s="62">
        <f>I18</f>
        <v>16640</v>
      </c>
    </row>
    <row r="18" spans="1:9" s="3" customFormat="1" ht="42" customHeight="1">
      <c r="A18" s="25"/>
      <c r="B18" s="26"/>
      <c r="C18" s="17">
        <v>2850</v>
      </c>
      <c r="D18" s="28" t="s">
        <v>111</v>
      </c>
      <c r="E18" s="9"/>
      <c r="F18" s="9">
        <v>16640</v>
      </c>
      <c r="G18" s="72"/>
      <c r="H18" s="72"/>
      <c r="I18" s="12">
        <f>F18+G18-H18</f>
        <v>16640</v>
      </c>
    </row>
    <row r="19" spans="1:9" s="49" customFormat="1" ht="47.25">
      <c r="A19" s="25"/>
      <c r="B19" s="25" t="s">
        <v>109</v>
      </c>
      <c r="C19" s="30"/>
      <c r="D19" s="42" t="s">
        <v>110</v>
      </c>
      <c r="E19" s="48"/>
      <c r="F19" s="48">
        <f>F20+F23</f>
        <v>100000</v>
      </c>
      <c r="G19" s="41">
        <f>G20+G21+G22++G23+G24+G25</f>
        <v>100000</v>
      </c>
      <c r="H19" s="41">
        <f>H20+H21+H22+H23+H24+H25</f>
        <v>100000</v>
      </c>
      <c r="I19" s="41">
        <f>I23+I20+I21+I22+I24+I25</f>
        <v>100000</v>
      </c>
    </row>
    <row r="20" spans="1:9" s="49" customFormat="1" ht="15.75">
      <c r="A20" s="25"/>
      <c r="B20" s="25"/>
      <c r="C20" s="17">
        <v>4210</v>
      </c>
      <c r="D20" s="27" t="s">
        <v>15</v>
      </c>
      <c r="E20" s="9"/>
      <c r="F20" s="9">
        <v>20000</v>
      </c>
      <c r="G20" s="12"/>
      <c r="H20" s="12">
        <v>20000</v>
      </c>
      <c r="I20" s="12">
        <f>F20+G20-H20</f>
        <v>0</v>
      </c>
    </row>
    <row r="21" spans="1:9" s="49" customFormat="1" ht="15.75">
      <c r="A21" s="25"/>
      <c r="B21" s="25"/>
      <c r="C21" s="17">
        <v>4218</v>
      </c>
      <c r="D21" s="27" t="s">
        <v>15</v>
      </c>
      <c r="E21" s="9"/>
      <c r="F21" s="9"/>
      <c r="G21" s="12">
        <v>9600</v>
      </c>
      <c r="H21" s="12"/>
      <c r="I21" s="12">
        <f>F21+G21-H21</f>
        <v>9600</v>
      </c>
    </row>
    <row r="22" spans="1:9" s="49" customFormat="1" ht="15.75">
      <c r="A22" s="25"/>
      <c r="B22" s="25"/>
      <c r="C22" s="17">
        <v>4219</v>
      </c>
      <c r="D22" s="27" t="s">
        <v>15</v>
      </c>
      <c r="E22" s="9"/>
      <c r="F22" s="9"/>
      <c r="G22" s="12">
        <v>8000</v>
      </c>
      <c r="H22" s="12"/>
      <c r="I22" s="12">
        <f>F22+G22-H22</f>
        <v>8000</v>
      </c>
    </row>
    <row r="23" spans="1:9" s="3" customFormat="1" ht="45">
      <c r="A23" s="25"/>
      <c r="B23" s="26"/>
      <c r="C23" s="17">
        <v>4300</v>
      </c>
      <c r="D23" s="27" t="s">
        <v>116</v>
      </c>
      <c r="E23" s="9"/>
      <c r="F23" s="9">
        <v>80000</v>
      </c>
      <c r="G23" s="12"/>
      <c r="H23" s="12">
        <v>80000</v>
      </c>
      <c r="I23" s="12">
        <f>F23++G23-H23</f>
        <v>0</v>
      </c>
    </row>
    <row r="24" spans="1:9" s="3" customFormat="1" ht="45">
      <c r="A24" s="25"/>
      <c r="B24" s="26"/>
      <c r="C24" s="17">
        <v>4308</v>
      </c>
      <c r="D24" s="27" t="s">
        <v>116</v>
      </c>
      <c r="E24" s="9"/>
      <c r="F24" s="9"/>
      <c r="G24" s="12">
        <v>72400</v>
      </c>
      <c r="H24" s="12"/>
      <c r="I24" s="12">
        <f>F24+G24-H24</f>
        <v>72400</v>
      </c>
    </row>
    <row r="25" spans="1:9" s="3" customFormat="1" ht="45">
      <c r="A25" s="25"/>
      <c r="B25" s="26"/>
      <c r="C25" s="17">
        <v>4309</v>
      </c>
      <c r="D25" s="27" t="s">
        <v>116</v>
      </c>
      <c r="E25" s="9"/>
      <c r="F25" s="9"/>
      <c r="G25" s="12">
        <v>10000</v>
      </c>
      <c r="H25" s="12"/>
      <c r="I25" s="12">
        <f>F25+G25-H25</f>
        <v>10000</v>
      </c>
    </row>
    <row r="26" spans="1:9" s="3" customFormat="1" ht="15.75">
      <c r="A26" s="21" t="s">
        <v>12</v>
      </c>
      <c r="B26" s="29"/>
      <c r="C26" s="20"/>
      <c r="D26" s="24" t="s">
        <v>13</v>
      </c>
      <c r="E26" s="8"/>
      <c r="F26" s="8">
        <f>F27</f>
        <v>11241</v>
      </c>
      <c r="G26" s="59">
        <f>G27</f>
        <v>0</v>
      </c>
      <c r="H26" s="59">
        <f>H27</f>
        <v>0</v>
      </c>
      <c r="I26" s="59">
        <f>I27</f>
        <v>11241</v>
      </c>
    </row>
    <row r="27" spans="1:9" s="49" customFormat="1" ht="15.75">
      <c r="A27" s="25"/>
      <c r="B27" s="25" t="s">
        <v>14</v>
      </c>
      <c r="C27" s="30"/>
      <c r="D27" s="42" t="s">
        <v>11</v>
      </c>
      <c r="E27" s="48"/>
      <c r="F27" s="48">
        <f>F28+F29</f>
        <v>11241</v>
      </c>
      <c r="G27" s="62">
        <f>G28+G29</f>
        <v>0</v>
      </c>
      <c r="H27" s="62">
        <f>H28+H29</f>
        <v>0</v>
      </c>
      <c r="I27" s="62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64"/>
      <c r="H28" s="64"/>
      <c r="I28" s="64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64"/>
      <c r="H29" s="64"/>
      <c r="I29" s="64">
        <f>F29+G29-H29</f>
        <v>315</v>
      </c>
    </row>
    <row r="30" spans="1:9" s="3" customFormat="1" ht="15.75">
      <c r="A30" s="21" t="s">
        <v>17</v>
      </c>
      <c r="B30" s="29"/>
      <c r="C30" s="20"/>
      <c r="D30" s="24" t="s">
        <v>18</v>
      </c>
      <c r="E30" s="8"/>
      <c r="F30" s="8">
        <f>F31</f>
        <v>13577507</v>
      </c>
      <c r="G30" s="59">
        <f>G31</f>
        <v>481778</v>
      </c>
      <c r="H30" s="59">
        <f>H31</f>
        <v>896900</v>
      </c>
      <c r="I30" s="59">
        <f>I31</f>
        <v>13162385</v>
      </c>
    </row>
    <row r="31" spans="1:9" s="49" customFormat="1" ht="13.5" customHeight="1">
      <c r="A31" s="25"/>
      <c r="B31" s="25" t="s">
        <v>19</v>
      </c>
      <c r="C31" s="30"/>
      <c r="D31" s="42" t="s">
        <v>20</v>
      </c>
      <c r="E31" s="48"/>
      <c r="F31" s="48">
        <f>F32+F33+F34+F35+F36+F37</f>
        <v>13577507</v>
      </c>
      <c r="G31" s="62">
        <f>G32+G33+G34+G35+G36+G37</f>
        <v>481778</v>
      </c>
      <c r="H31" s="62">
        <f>H32+H33+H34+H35+H36+H37</f>
        <v>896900</v>
      </c>
      <c r="I31" s="62">
        <f>I32+I33+I34+I35+I36+I37</f>
        <v>13162385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66"/>
      <c r="H32" s="64"/>
      <c r="I32" s="64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146550</v>
      </c>
      <c r="G33" s="66"/>
      <c r="H33" s="64"/>
      <c r="I33" s="64">
        <f>F33+G33-H33</f>
        <v>146550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49000</v>
      </c>
      <c r="G34" s="66">
        <v>44386</v>
      </c>
      <c r="H34" s="64"/>
      <c r="I34" s="64">
        <f>F34+G34-H34</f>
        <v>93386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592770</v>
      </c>
      <c r="G35" s="10">
        <v>437392</v>
      </c>
      <c r="H35" s="12"/>
      <c r="I35" s="12">
        <f>F35+G35-H35</f>
        <v>1030162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9048197</v>
      </c>
      <c r="G36" s="10"/>
      <c r="H36" s="12">
        <v>449882</v>
      </c>
      <c r="I36" s="12">
        <f>F36+G36-H36</f>
        <v>8598315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3714090</v>
      </c>
      <c r="G37" s="10"/>
      <c r="H37" s="12">
        <v>447018</v>
      </c>
      <c r="I37" s="12">
        <f>F37+G37-H37</f>
        <v>3267072</v>
      </c>
    </row>
    <row r="38" spans="1:9" s="3" customFormat="1" ht="15.75">
      <c r="A38" s="21" t="s">
        <v>21</v>
      </c>
      <c r="B38" s="29"/>
      <c r="C38" s="20"/>
      <c r="D38" s="24" t="s">
        <v>22</v>
      </c>
      <c r="E38" s="8"/>
      <c r="F38" s="8">
        <f>F39</f>
        <v>241100</v>
      </c>
      <c r="G38" s="59">
        <f>G39</f>
        <v>5000</v>
      </c>
      <c r="H38" s="59">
        <f>H39</f>
        <v>0</v>
      </c>
      <c r="I38" s="59">
        <f>I39</f>
        <v>246100</v>
      </c>
    </row>
    <row r="39" spans="1:9" s="49" customFormat="1" ht="30.75" customHeight="1">
      <c r="A39" s="25"/>
      <c r="B39" s="25" t="s">
        <v>23</v>
      </c>
      <c r="C39" s="30"/>
      <c r="D39" s="42" t="s">
        <v>24</v>
      </c>
      <c r="E39" s="48"/>
      <c r="F39" s="48">
        <f>F41+F42+F43+F44+F45+F47+F49+F40+F46+F50+F48</f>
        <v>241100</v>
      </c>
      <c r="G39" s="43">
        <f>G40+G41+G42+G43+G44+G45+G46+G47+G48+G49+G50</f>
        <v>5000</v>
      </c>
      <c r="H39" s="41">
        <f>H40+H41+H42+H43+H44+H45++H46+H47+H48+H49+H50</f>
        <v>0</v>
      </c>
      <c r="I39" s="41">
        <f>I40+I41+I42+I43+I44+I45+I46+I47+I49+I50+I48</f>
        <v>246100</v>
      </c>
    </row>
    <row r="40" spans="1:9" s="3" customFormat="1" ht="21" customHeight="1">
      <c r="A40" s="25"/>
      <c r="B40" s="26"/>
      <c r="C40" s="17">
        <v>4170</v>
      </c>
      <c r="D40" s="27" t="s">
        <v>101</v>
      </c>
      <c r="E40" s="9"/>
      <c r="F40" s="9">
        <v>6100</v>
      </c>
      <c r="G40" s="66"/>
      <c r="H40" s="64"/>
      <c r="I40" s="64">
        <f>F40+G40-H40</f>
        <v>6100</v>
      </c>
    </row>
    <row r="41" spans="1:9" s="3" customFormat="1" ht="15.75">
      <c r="A41" s="25"/>
      <c r="B41" s="26"/>
      <c r="C41" s="17">
        <v>4210</v>
      </c>
      <c r="D41" s="27" t="s">
        <v>15</v>
      </c>
      <c r="E41" s="9"/>
      <c r="F41" s="9">
        <v>127050</v>
      </c>
      <c r="G41" s="66"/>
      <c r="H41" s="64"/>
      <c r="I41" s="64">
        <f>F41+G41-H41</f>
        <v>127050</v>
      </c>
    </row>
    <row r="42" spans="1:9" s="3" customFormat="1" ht="15.75">
      <c r="A42" s="25"/>
      <c r="B42" s="26"/>
      <c r="C42" s="17">
        <v>4260</v>
      </c>
      <c r="D42" s="27" t="s">
        <v>25</v>
      </c>
      <c r="E42" s="9"/>
      <c r="F42" s="9">
        <v>5840</v>
      </c>
      <c r="G42" s="66"/>
      <c r="H42" s="64"/>
      <c r="I42" s="64">
        <f>F42+G42-H42</f>
        <v>5840</v>
      </c>
    </row>
    <row r="43" spans="1:9" s="3" customFormat="1" ht="15.75">
      <c r="A43" s="25"/>
      <c r="B43" s="26"/>
      <c r="C43" s="17">
        <v>4270</v>
      </c>
      <c r="D43" s="27" t="s">
        <v>26</v>
      </c>
      <c r="E43" s="9"/>
      <c r="F43" s="9">
        <v>20280</v>
      </c>
      <c r="G43" s="66"/>
      <c r="H43" s="64"/>
      <c r="I43" s="64">
        <f>F43+G43-H43</f>
        <v>20280</v>
      </c>
    </row>
    <row r="44" spans="1:9" s="3" customFormat="1" ht="15.75">
      <c r="A44" s="25"/>
      <c r="B44" s="26"/>
      <c r="C44" s="17">
        <v>4300</v>
      </c>
      <c r="D44" s="27" t="s">
        <v>16</v>
      </c>
      <c r="E44" s="9"/>
      <c r="F44" s="9">
        <v>26340</v>
      </c>
      <c r="G44" s="66"/>
      <c r="H44" s="64"/>
      <c r="I44" s="64">
        <f>F44+G44-H44</f>
        <v>26340</v>
      </c>
    </row>
    <row r="45" spans="1:9" s="3" customFormat="1" ht="15.75">
      <c r="A45" s="25"/>
      <c r="B45" s="26"/>
      <c r="C45" s="17">
        <v>4430</v>
      </c>
      <c r="D45" s="27" t="s">
        <v>27</v>
      </c>
      <c r="E45" s="9"/>
      <c r="F45" s="9">
        <v>3350</v>
      </c>
      <c r="G45" s="66"/>
      <c r="H45" s="64"/>
      <c r="I45" s="64">
        <f>F45+G45--H45</f>
        <v>3350</v>
      </c>
    </row>
    <row r="46" spans="1:9" s="3" customFormat="1" ht="30">
      <c r="A46" s="25"/>
      <c r="B46" s="26"/>
      <c r="C46" s="17">
        <v>4520</v>
      </c>
      <c r="D46" s="27" t="s">
        <v>91</v>
      </c>
      <c r="E46" s="9"/>
      <c r="F46" s="9">
        <v>2500</v>
      </c>
      <c r="G46" s="10"/>
      <c r="H46" s="12"/>
      <c r="I46" s="12">
        <f>F46+G46-H46</f>
        <v>2500</v>
      </c>
    </row>
    <row r="47" spans="1:9" s="3" customFormat="1" ht="15.75">
      <c r="A47" s="25"/>
      <c r="B47" s="26"/>
      <c r="C47" s="17">
        <v>4530</v>
      </c>
      <c r="D47" s="27" t="s">
        <v>28</v>
      </c>
      <c r="E47" s="9"/>
      <c r="F47" s="9">
        <v>40250</v>
      </c>
      <c r="G47" s="66"/>
      <c r="H47" s="64"/>
      <c r="I47" s="64">
        <f>F47+G47--H47</f>
        <v>40250</v>
      </c>
    </row>
    <row r="48" spans="1:9" s="3" customFormat="1" ht="30">
      <c r="A48" s="25"/>
      <c r="B48" s="26"/>
      <c r="C48" s="17">
        <v>4590</v>
      </c>
      <c r="D48" s="27" t="s">
        <v>87</v>
      </c>
      <c r="E48" s="9"/>
      <c r="F48" s="9">
        <v>2390</v>
      </c>
      <c r="G48" s="66"/>
      <c r="H48" s="64"/>
      <c r="I48" s="64">
        <f>F48+G48-H48</f>
        <v>2390</v>
      </c>
    </row>
    <row r="49" spans="1:9" s="3" customFormat="1" ht="15.75" hidden="1">
      <c r="A49" s="25"/>
      <c r="B49" s="26"/>
      <c r="C49" s="17"/>
      <c r="D49" s="27"/>
      <c r="E49" s="9"/>
      <c r="F49" s="9"/>
      <c r="G49" s="10"/>
      <c r="H49" s="12"/>
      <c r="I49" s="12"/>
    </row>
    <row r="50" spans="1:9" s="3" customFormat="1" ht="30">
      <c r="A50" s="25"/>
      <c r="B50" s="26"/>
      <c r="C50" s="17">
        <v>6060</v>
      </c>
      <c r="D50" s="27" t="s">
        <v>43</v>
      </c>
      <c r="E50" s="9"/>
      <c r="F50" s="9">
        <v>7000</v>
      </c>
      <c r="G50" s="10">
        <v>5000</v>
      </c>
      <c r="H50" s="12"/>
      <c r="I50" s="12">
        <f>F50+G50-H50</f>
        <v>12000</v>
      </c>
    </row>
    <row r="51" spans="1:9" s="3" customFormat="1" ht="15.75">
      <c r="A51" s="21" t="s">
        <v>29</v>
      </c>
      <c r="B51" s="29"/>
      <c r="C51" s="20"/>
      <c r="D51" s="24" t="s">
        <v>30</v>
      </c>
      <c r="E51" s="8"/>
      <c r="F51" s="8">
        <f>F52+F56+F61+F81</f>
        <v>1973076</v>
      </c>
      <c r="G51" s="8">
        <f>G52+G56+G61+G81</f>
        <v>2000</v>
      </c>
      <c r="H51" s="8">
        <f>H52+H56+H61+H81</f>
        <v>2000</v>
      </c>
      <c r="I51" s="8">
        <f>I52+I56+I61+I81</f>
        <v>1973076</v>
      </c>
    </row>
    <row r="52" spans="1:9" s="49" customFormat="1" ht="13.5" customHeight="1">
      <c r="A52" s="25"/>
      <c r="B52" s="25" t="s">
        <v>31</v>
      </c>
      <c r="C52" s="30"/>
      <c r="D52" s="42" t="s">
        <v>32</v>
      </c>
      <c r="E52" s="48"/>
      <c r="F52" s="48">
        <f>F53+F54+F55</f>
        <v>91210</v>
      </c>
      <c r="G52" s="48">
        <f>G53+G54+G55</f>
        <v>0</v>
      </c>
      <c r="H52" s="48">
        <f>H53+H54+H55</f>
        <v>0</v>
      </c>
      <c r="I52" s="48">
        <f>I53+I54+I55</f>
        <v>91210</v>
      </c>
    </row>
    <row r="53" spans="1:9" s="3" customFormat="1" ht="15.75">
      <c r="A53" s="25"/>
      <c r="B53" s="26"/>
      <c r="C53" s="17">
        <v>4010</v>
      </c>
      <c r="D53" s="27" t="s">
        <v>40</v>
      </c>
      <c r="E53" s="9"/>
      <c r="F53" s="9">
        <v>76212</v>
      </c>
      <c r="G53" s="66"/>
      <c r="H53" s="64"/>
      <c r="I53" s="64">
        <f>F53++G53-H53</f>
        <v>76212</v>
      </c>
    </row>
    <row r="54" spans="1:9" s="3" customFormat="1" ht="15.75">
      <c r="A54" s="25"/>
      <c r="B54" s="26"/>
      <c r="C54" s="17">
        <v>4110</v>
      </c>
      <c r="D54" s="27" t="s">
        <v>33</v>
      </c>
      <c r="E54" s="9"/>
      <c r="F54" s="9">
        <v>13131</v>
      </c>
      <c r="G54" s="66"/>
      <c r="H54" s="64"/>
      <c r="I54" s="64">
        <f>F54+G54-H54</f>
        <v>13131</v>
      </c>
    </row>
    <row r="55" spans="1:9" s="3" customFormat="1" ht="15.75">
      <c r="A55" s="25"/>
      <c r="B55" s="26"/>
      <c r="C55" s="17">
        <v>4120</v>
      </c>
      <c r="D55" s="27" t="s">
        <v>34</v>
      </c>
      <c r="E55" s="9"/>
      <c r="F55" s="9">
        <v>1867</v>
      </c>
      <c r="G55" s="66"/>
      <c r="H55" s="64"/>
      <c r="I55" s="64">
        <f>F55+G55---H55</f>
        <v>1867</v>
      </c>
    </row>
    <row r="56" spans="1:9" s="49" customFormat="1" ht="15.75">
      <c r="A56" s="25"/>
      <c r="B56" s="25" t="s">
        <v>35</v>
      </c>
      <c r="C56" s="30"/>
      <c r="D56" s="42" t="s">
        <v>36</v>
      </c>
      <c r="E56" s="48"/>
      <c r="F56" s="48">
        <f>F57+F58+F59++F60</f>
        <v>61540</v>
      </c>
      <c r="G56" s="48">
        <f>G57+G58+G59++G60</f>
        <v>0</v>
      </c>
      <c r="H56" s="48">
        <f>H57+H58+H59++H60</f>
        <v>0</v>
      </c>
      <c r="I56" s="48">
        <f>I57+I58+I59++I60</f>
        <v>61540</v>
      </c>
    </row>
    <row r="57" spans="1:9" s="3" customFormat="1" ht="15.75">
      <c r="A57" s="25"/>
      <c r="B57" s="26"/>
      <c r="C57" s="17">
        <v>3030</v>
      </c>
      <c r="D57" s="27" t="s">
        <v>37</v>
      </c>
      <c r="E57" s="9"/>
      <c r="F57" s="9">
        <v>54600</v>
      </c>
      <c r="G57" s="66"/>
      <c r="H57" s="64"/>
      <c r="I57" s="64">
        <f>F57+G57-H57</f>
        <v>54600</v>
      </c>
    </row>
    <row r="58" spans="1:9" s="3" customFormat="1" ht="15.75">
      <c r="A58" s="25"/>
      <c r="B58" s="26"/>
      <c r="C58" s="17">
        <v>4210</v>
      </c>
      <c r="D58" s="27" t="s">
        <v>15</v>
      </c>
      <c r="E58" s="9"/>
      <c r="F58" s="9">
        <v>3740</v>
      </c>
      <c r="G58" s="66"/>
      <c r="H58" s="64"/>
      <c r="I58" s="64">
        <f>F58+G58-H58</f>
        <v>3740</v>
      </c>
    </row>
    <row r="59" spans="1:9" s="3" customFormat="1" ht="15.75">
      <c r="A59" s="25"/>
      <c r="B59" s="26"/>
      <c r="C59" s="17">
        <v>4300</v>
      </c>
      <c r="D59" s="27" t="s">
        <v>16</v>
      </c>
      <c r="E59" s="9"/>
      <c r="F59" s="9">
        <v>2130</v>
      </c>
      <c r="G59" s="66"/>
      <c r="H59" s="64"/>
      <c r="I59" s="64">
        <f>F59+G59--H59</f>
        <v>2130</v>
      </c>
    </row>
    <row r="60" spans="1:9" s="3" customFormat="1" ht="15.75">
      <c r="A60" s="25"/>
      <c r="B60" s="26"/>
      <c r="C60" s="17">
        <v>4410</v>
      </c>
      <c r="D60" s="27" t="s">
        <v>38</v>
      </c>
      <c r="E60" s="9"/>
      <c r="F60" s="9">
        <v>1070</v>
      </c>
      <c r="G60" s="66"/>
      <c r="H60" s="64"/>
      <c r="I60" s="64">
        <f>F60+G60-H60</f>
        <v>1070</v>
      </c>
    </row>
    <row r="61" spans="1:9" s="49" customFormat="1" ht="15.75">
      <c r="A61" s="30"/>
      <c r="B61" s="30">
        <v>75023</v>
      </c>
      <c r="C61" s="30"/>
      <c r="D61" s="42" t="s">
        <v>39</v>
      </c>
      <c r="E61" s="48"/>
      <c r="F61" s="48">
        <f>F62+F63+F64+F65+F66+F67+F69+F70+F71+F72+F74+F76+F77+F80+F68+F73+F75+F78+F79</f>
        <v>1700126</v>
      </c>
      <c r="G61" s="48">
        <f>G62+G63+G64+G65+G66+G67+G69+G70+G71+G72+G74+G76+G77+G80+G68+G73+G75+G78+G79</f>
        <v>2000</v>
      </c>
      <c r="H61" s="48">
        <f>H62+H63+H64+H65+H66+H67+H69+H70+H71+H72+H74+H76+H77+H80+H68+H73+H75+H78+H79</f>
        <v>2000</v>
      </c>
      <c r="I61" s="48">
        <f>I62+I63+I64+I65+I66+I67+I69+I70+I71+I72+I74+I76+I77+I80+I68+I73+I75+I78+I79</f>
        <v>1700126</v>
      </c>
    </row>
    <row r="62" spans="1:9" s="3" customFormat="1" ht="15.75">
      <c r="A62" s="30"/>
      <c r="B62" s="17"/>
      <c r="C62" s="17">
        <v>3030</v>
      </c>
      <c r="D62" s="27" t="s">
        <v>37</v>
      </c>
      <c r="E62" s="9"/>
      <c r="F62" s="9">
        <v>25100</v>
      </c>
      <c r="G62" s="66"/>
      <c r="H62" s="64"/>
      <c r="I62" s="64">
        <f>F62++G62-H62</f>
        <v>25100</v>
      </c>
    </row>
    <row r="63" spans="1:9" s="3" customFormat="1" ht="15">
      <c r="A63" s="31"/>
      <c r="B63" s="17"/>
      <c r="C63" s="17">
        <v>4010</v>
      </c>
      <c r="D63" s="27" t="s">
        <v>40</v>
      </c>
      <c r="E63" s="9"/>
      <c r="F63" s="9">
        <v>975126</v>
      </c>
      <c r="G63" s="66"/>
      <c r="H63" s="64"/>
      <c r="I63" s="64">
        <f aca="true" t="shared" si="0" ref="I63:I69">F63+G63-H63</f>
        <v>975126</v>
      </c>
    </row>
    <row r="64" spans="1:9" s="3" customFormat="1" ht="15">
      <c r="A64" s="31"/>
      <c r="B64" s="17"/>
      <c r="C64" s="17">
        <v>4040</v>
      </c>
      <c r="D64" s="27" t="s">
        <v>53</v>
      </c>
      <c r="E64" s="9"/>
      <c r="F64" s="9">
        <v>65882</v>
      </c>
      <c r="G64" s="66"/>
      <c r="H64" s="64"/>
      <c r="I64" s="64">
        <f t="shared" si="0"/>
        <v>65882</v>
      </c>
    </row>
    <row r="65" spans="1:14" s="3" customFormat="1" ht="15">
      <c r="A65" s="31"/>
      <c r="B65" s="17"/>
      <c r="C65" s="17">
        <v>4110</v>
      </c>
      <c r="D65" s="27" t="s">
        <v>33</v>
      </c>
      <c r="E65" s="9"/>
      <c r="F65" s="9">
        <v>179366</v>
      </c>
      <c r="G65" s="66"/>
      <c r="H65" s="64"/>
      <c r="I65" s="64">
        <f t="shared" si="0"/>
        <v>179366</v>
      </c>
      <c r="J65" s="5"/>
      <c r="K65" s="5"/>
      <c r="L65" s="5"/>
      <c r="M65" s="5"/>
      <c r="N65" s="5"/>
    </row>
    <row r="66" spans="1:14" s="3" customFormat="1" ht="15">
      <c r="A66" s="31"/>
      <c r="B66" s="17"/>
      <c r="C66" s="17">
        <v>4120</v>
      </c>
      <c r="D66" s="27" t="s">
        <v>34</v>
      </c>
      <c r="E66" s="9"/>
      <c r="F66" s="9">
        <v>25505</v>
      </c>
      <c r="G66" s="66"/>
      <c r="H66" s="64"/>
      <c r="I66" s="64">
        <f t="shared" si="0"/>
        <v>25505</v>
      </c>
      <c r="J66" s="5"/>
      <c r="K66" s="5"/>
      <c r="L66" s="5"/>
      <c r="M66" s="5"/>
      <c r="N66" s="5"/>
    </row>
    <row r="67" spans="1:14" s="3" customFormat="1" ht="30">
      <c r="A67" s="31"/>
      <c r="B67" s="31"/>
      <c r="C67" s="17">
        <v>4140</v>
      </c>
      <c r="D67" s="27" t="s">
        <v>41</v>
      </c>
      <c r="E67" s="9"/>
      <c r="F67" s="9">
        <v>6400</v>
      </c>
      <c r="G67" s="10"/>
      <c r="H67" s="12"/>
      <c r="I67" s="12">
        <f t="shared" si="0"/>
        <v>6400</v>
      </c>
      <c r="J67" s="5"/>
      <c r="K67" s="5"/>
      <c r="L67" s="5"/>
      <c r="M67" s="5"/>
      <c r="N67" s="5"/>
    </row>
    <row r="68" spans="1:14" s="3" customFormat="1" ht="15">
      <c r="A68" s="31"/>
      <c r="B68" s="31"/>
      <c r="C68" s="17">
        <v>4170</v>
      </c>
      <c r="D68" s="27" t="s">
        <v>101</v>
      </c>
      <c r="E68" s="9"/>
      <c r="F68" s="9">
        <v>21450</v>
      </c>
      <c r="G68" s="66"/>
      <c r="H68" s="64"/>
      <c r="I68" s="64">
        <f t="shared" si="0"/>
        <v>21450</v>
      </c>
      <c r="J68" s="5"/>
      <c r="K68" s="5"/>
      <c r="L68" s="5"/>
      <c r="M68" s="5"/>
      <c r="N68" s="5"/>
    </row>
    <row r="69" spans="1:14" s="3" customFormat="1" ht="15">
      <c r="A69" s="31"/>
      <c r="B69" s="31"/>
      <c r="C69" s="17">
        <v>4210</v>
      </c>
      <c r="D69" s="27" t="s">
        <v>15</v>
      </c>
      <c r="E69" s="9"/>
      <c r="F69" s="9">
        <v>106900</v>
      </c>
      <c r="G69" s="66"/>
      <c r="H69" s="64"/>
      <c r="I69" s="64">
        <f t="shared" si="0"/>
        <v>106900</v>
      </c>
      <c r="J69" s="5"/>
      <c r="K69" s="5"/>
      <c r="L69" s="5"/>
      <c r="M69" s="5"/>
      <c r="N69" s="5"/>
    </row>
    <row r="70" spans="1:14" s="3" customFormat="1" ht="15">
      <c r="A70" s="31"/>
      <c r="B70" s="31"/>
      <c r="C70" s="17">
        <v>4260</v>
      </c>
      <c r="D70" s="27" t="s">
        <v>25</v>
      </c>
      <c r="E70" s="9"/>
      <c r="F70" s="9">
        <v>13500</v>
      </c>
      <c r="G70" s="66"/>
      <c r="H70" s="64"/>
      <c r="I70" s="64">
        <f>F70+G70----H70</f>
        <v>13500</v>
      </c>
      <c r="J70" s="5"/>
      <c r="K70" s="5"/>
      <c r="L70" s="5"/>
      <c r="M70" s="5"/>
      <c r="N70" s="5"/>
    </row>
    <row r="71" spans="1:14" s="3" customFormat="1" ht="15">
      <c r="A71" s="31"/>
      <c r="B71" s="31"/>
      <c r="C71" s="17">
        <v>4270</v>
      </c>
      <c r="D71" s="27" t="s">
        <v>26</v>
      </c>
      <c r="E71" s="9"/>
      <c r="F71" s="9">
        <v>30760</v>
      </c>
      <c r="G71" s="66"/>
      <c r="H71" s="64"/>
      <c r="I71" s="64">
        <f>F71+G71-H71</f>
        <v>30760</v>
      </c>
      <c r="J71" s="5"/>
      <c r="K71" s="5"/>
      <c r="L71" s="5"/>
      <c r="M71" s="5"/>
      <c r="N71" s="5"/>
    </row>
    <row r="72" spans="1:14" s="3" customFormat="1" ht="15">
      <c r="A72" s="31"/>
      <c r="B72" s="31"/>
      <c r="C72" s="17">
        <v>4300</v>
      </c>
      <c r="D72" s="27" t="s">
        <v>16</v>
      </c>
      <c r="E72" s="9"/>
      <c r="F72" s="9">
        <v>103950</v>
      </c>
      <c r="G72" s="66"/>
      <c r="H72" s="64"/>
      <c r="I72" s="64">
        <f>F72+G72-H72</f>
        <v>103950</v>
      </c>
      <c r="J72" s="5"/>
      <c r="K72" s="5"/>
      <c r="L72" s="5"/>
      <c r="M72" s="5"/>
      <c r="N72" s="5"/>
    </row>
    <row r="73" spans="1:14" s="3" customFormat="1" ht="15">
      <c r="A73" s="31"/>
      <c r="B73" s="31"/>
      <c r="C73" s="17">
        <v>4350</v>
      </c>
      <c r="D73" s="27" t="s">
        <v>121</v>
      </c>
      <c r="E73" s="9"/>
      <c r="F73" s="9">
        <v>2640</v>
      </c>
      <c r="G73" s="66"/>
      <c r="H73" s="64"/>
      <c r="I73" s="64">
        <f>F73+G73--H73</f>
        <v>2640</v>
      </c>
      <c r="J73" s="5"/>
      <c r="K73" s="5"/>
      <c r="L73" s="5"/>
      <c r="M73" s="5"/>
      <c r="N73" s="5"/>
    </row>
    <row r="74" spans="1:14" s="3" customFormat="1" ht="15">
      <c r="A74" s="31"/>
      <c r="B74" s="31"/>
      <c r="C74" s="17">
        <v>4410</v>
      </c>
      <c r="D74" s="27" t="s">
        <v>38</v>
      </c>
      <c r="E74" s="9"/>
      <c r="F74" s="9">
        <v>42735</v>
      </c>
      <c r="G74" s="66"/>
      <c r="H74" s="64">
        <v>2000</v>
      </c>
      <c r="I74" s="64">
        <f aca="true" t="shared" si="1" ref="I74:I80">F74+G74-H74</f>
        <v>40735</v>
      </c>
      <c r="J74" s="5"/>
      <c r="K74" s="5"/>
      <c r="L74" s="5"/>
      <c r="M74" s="5"/>
      <c r="N74" s="5"/>
    </row>
    <row r="75" spans="1:14" s="3" customFormat="1" ht="15">
      <c r="A75" s="31"/>
      <c r="B75" s="31"/>
      <c r="C75" s="17">
        <v>4420</v>
      </c>
      <c r="D75" s="27" t="s">
        <v>86</v>
      </c>
      <c r="E75" s="9"/>
      <c r="F75" s="9">
        <v>1000</v>
      </c>
      <c r="G75" s="66">
        <v>2000</v>
      </c>
      <c r="H75" s="64"/>
      <c r="I75" s="9">
        <f t="shared" si="1"/>
        <v>3000</v>
      </c>
      <c r="J75" s="5"/>
      <c r="K75" s="5"/>
      <c r="L75" s="5"/>
      <c r="M75" s="5"/>
      <c r="N75" s="5"/>
    </row>
    <row r="76" spans="1:14" s="3" customFormat="1" ht="15">
      <c r="A76" s="31"/>
      <c r="B76" s="31"/>
      <c r="C76" s="17">
        <v>4430</v>
      </c>
      <c r="D76" s="27" t="s">
        <v>27</v>
      </c>
      <c r="E76" s="9"/>
      <c r="F76" s="9">
        <v>6800</v>
      </c>
      <c r="G76" s="66"/>
      <c r="H76" s="64"/>
      <c r="I76" s="9">
        <f t="shared" si="1"/>
        <v>6800</v>
      </c>
      <c r="J76" s="5"/>
      <c r="K76" s="5"/>
      <c r="L76" s="5"/>
      <c r="M76" s="5"/>
      <c r="N76" s="5"/>
    </row>
    <row r="77" spans="1:14" s="3" customFormat="1" ht="30">
      <c r="A77" s="31"/>
      <c r="B77" s="31"/>
      <c r="C77" s="17">
        <v>4440</v>
      </c>
      <c r="D77" s="27" t="s">
        <v>42</v>
      </c>
      <c r="E77" s="9"/>
      <c r="F77" s="9">
        <v>29012</v>
      </c>
      <c r="G77" s="66"/>
      <c r="H77" s="64"/>
      <c r="I77" s="9">
        <f t="shared" si="1"/>
        <v>29012</v>
      </c>
      <c r="J77" s="5"/>
      <c r="K77" s="5"/>
      <c r="L77" s="5"/>
      <c r="M77" s="5"/>
      <c r="N77" s="5"/>
    </row>
    <row r="78" spans="1:14" s="3" customFormat="1" ht="15" hidden="1">
      <c r="A78" s="31"/>
      <c r="B78" s="31"/>
      <c r="C78" s="17"/>
      <c r="D78" s="27"/>
      <c r="E78" s="9"/>
      <c r="F78" s="9"/>
      <c r="G78" s="66"/>
      <c r="H78" s="64"/>
      <c r="I78" s="9"/>
      <c r="J78" s="5"/>
      <c r="K78" s="5"/>
      <c r="L78" s="5"/>
      <c r="M78" s="5"/>
      <c r="N78" s="5"/>
    </row>
    <row r="79" spans="1:14" s="3" customFormat="1" ht="33" customHeight="1">
      <c r="A79" s="31"/>
      <c r="B79" s="31"/>
      <c r="C79" s="17">
        <v>6050</v>
      </c>
      <c r="D79" s="27" t="s">
        <v>8</v>
      </c>
      <c r="E79" s="9"/>
      <c r="F79" s="9">
        <v>34000</v>
      </c>
      <c r="G79" s="66"/>
      <c r="H79" s="64"/>
      <c r="I79" s="9">
        <f t="shared" si="1"/>
        <v>34000</v>
      </c>
      <c r="J79" s="5"/>
      <c r="K79" s="5"/>
      <c r="L79" s="5"/>
      <c r="M79" s="5"/>
      <c r="N79" s="5"/>
    </row>
    <row r="80" spans="1:14" s="3" customFormat="1" ht="29.25" customHeight="1">
      <c r="A80" s="31"/>
      <c r="B80" s="31"/>
      <c r="C80" s="17">
        <v>6060</v>
      </c>
      <c r="D80" s="27" t="s">
        <v>43</v>
      </c>
      <c r="E80" s="9"/>
      <c r="F80" s="9">
        <v>30000</v>
      </c>
      <c r="G80" s="10"/>
      <c r="H80" s="12"/>
      <c r="I80" s="12">
        <f t="shared" si="1"/>
        <v>30000</v>
      </c>
      <c r="J80" s="5"/>
      <c r="K80" s="5"/>
      <c r="L80" s="5"/>
      <c r="M80" s="5"/>
      <c r="N80" s="5"/>
    </row>
    <row r="81" spans="1:14" s="49" customFormat="1" ht="15.75">
      <c r="A81" s="50"/>
      <c r="B81" s="30">
        <v>75095</v>
      </c>
      <c r="C81" s="30"/>
      <c r="D81" s="42" t="s">
        <v>11</v>
      </c>
      <c r="E81" s="48"/>
      <c r="F81" s="48">
        <f>F84+F83+F82</f>
        <v>120200</v>
      </c>
      <c r="G81" s="48">
        <f>G84+G83+G82</f>
        <v>0</v>
      </c>
      <c r="H81" s="48">
        <f>H84+H83+H82</f>
        <v>0</v>
      </c>
      <c r="I81" s="48">
        <f>I84+I83+I82</f>
        <v>120200</v>
      </c>
      <c r="J81" s="51"/>
      <c r="K81" s="51"/>
      <c r="L81" s="51"/>
      <c r="M81" s="51"/>
      <c r="N81" s="51"/>
    </row>
    <row r="82" spans="1:14" s="49" customFormat="1" ht="15.75">
      <c r="A82" s="50"/>
      <c r="B82" s="30"/>
      <c r="C82" s="17">
        <v>4210</v>
      </c>
      <c r="D82" s="27" t="s">
        <v>15</v>
      </c>
      <c r="E82" s="48"/>
      <c r="F82" s="9">
        <v>12000</v>
      </c>
      <c r="G82" s="66"/>
      <c r="H82" s="64"/>
      <c r="I82" s="64">
        <f>F82+G82-H82</f>
        <v>12000</v>
      </c>
      <c r="J82" s="51"/>
      <c r="K82" s="51"/>
      <c r="L82" s="51"/>
      <c r="M82" s="51"/>
      <c r="N82" s="51"/>
    </row>
    <row r="83" spans="1:14" s="3" customFormat="1" ht="15">
      <c r="A83" s="31"/>
      <c r="B83" s="17"/>
      <c r="C83" s="17">
        <v>4300</v>
      </c>
      <c r="D83" s="27" t="s">
        <v>16</v>
      </c>
      <c r="E83" s="9"/>
      <c r="F83" s="9">
        <v>100000</v>
      </c>
      <c r="G83" s="66"/>
      <c r="H83" s="64"/>
      <c r="I83" s="64">
        <f>F83+G83--H83</f>
        <v>100000</v>
      </c>
      <c r="J83" s="5"/>
      <c r="K83" s="5"/>
      <c r="L83" s="5"/>
      <c r="M83" s="5"/>
      <c r="N83" s="5"/>
    </row>
    <row r="84" spans="1:14" s="3" customFormat="1" ht="15">
      <c r="A84" s="31"/>
      <c r="B84" s="17"/>
      <c r="C84" s="17">
        <v>4430</v>
      </c>
      <c r="D84" s="27" t="s">
        <v>27</v>
      </c>
      <c r="E84" s="9"/>
      <c r="F84" s="9">
        <v>8200</v>
      </c>
      <c r="G84" s="66"/>
      <c r="H84" s="64"/>
      <c r="I84" s="64">
        <f>F84+G84-H84</f>
        <v>8200</v>
      </c>
      <c r="J84" s="5"/>
      <c r="K84" s="5"/>
      <c r="L84" s="5"/>
      <c r="M84" s="5"/>
      <c r="N84" s="5"/>
    </row>
    <row r="85" spans="1:14" s="3" customFormat="1" ht="63">
      <c r="A85" s="32">
        <v>751</v>
      </c>
      <c r="B85" s="20"/>
      <c r="C85" s="20"/>
      <c r="D85" s="24" t="s">
        <v>92</v>
      </c>
      <c r="E85" s="8"/>
      <c r="F85" s="8">
        <f>F86+F90+F103+F96</f>
        <v>1512</v>
      </c>
      <c r="G85" s="8">
        <f>G86+G90+G103+G96</f>
        <v>0</v>
      </c>
      <c r="H85" s="8">
        <f>H86+H90+H103+H96</f>
        <v>0</v>
      </c>
      <c r="I85" s="8">
        <f>I86+I90+I103+I96</f>
        <v>1512</v>
      </c>
      <c r="J85" s="5"/>
      <c r="K85" s="5"/>
      <c r="L85" s="5"/>
      <c r="M85" s="5"/>
      <c r="N85" s="5"/>
    </row>
    <row r="86" spans="1:14" s="49" customFormat="1" ht="31.5">
      <c r="A86" s="50"/>
      <c r="B86" s="30">
        <v>75101</v>
      </c>
      <c r="C86" s="30"/>
      <c r="D86" s="42" t="s">
        <v>44</v>
      </c>
      <c r="E86" s="48"/>
      <c r="F86" s="48">
        <f>F87+F88++F89</f>
        <v>1512</v>
      </c>
      <c r="G86" s="48">
        <f>G87+G88++G89</f>
        <v>0</v>
      </c>
      <c r="H86" s="48">
        <f>H87+H88++H89</f>
        <v>0</v>
      </c>
      <c r="I86" s="48">
        <f>I87+I88++I89</f>
        <v>1512</v>
      </c>
      <c r="J86" s="51"/>
      <c r="K86" s="51"/>
      <c r="L86" s="51"/>
      <c r="M86" s="51"/>
      <c r="N86" s="51"/>
    </row>
    <row r="87" spans="1:14" s="3" customFormat="1" ht="15">
      <c r="A87" s="31"/>
      <c r="B87" s="17"/>
      <c r="C87" s="17">
        <v>4010</v>
      </c>
      <c r="D87" s="27" t="s">
        <v>40</v>
      </c>
      <c r="E87" s="9"/>
      <c r="F87" s="9">
        <v>1263</v>
      </c>
      <c r="G87" s="66"/>
      <c r="H87" s="64"/>
      <c r="I87" s="64">
        <f>F87+G87-H87</f>
        <v>1263</v>
      </c>
      <c r="J87" s="5"/>
      <c r="K87" s="5"/>
      <c r="L87" s="5"/>
      <c r="M87" s="5"/>
      <c r="N87" s="5"/>
    </row>
    <row r="88" spans="1:14" s="3" customFormat="1" ht="15">
      <c r="A88" s="31"/>
      <c r="B88" s="17"/>
      <c r="C88" s="17">
        <v>4110</v>
      </c>
      <c r="D88" s="27" t="s">
        <v>33</v>
      </c>
      <c r="E88" s="9"/>
      <c r="F88" s="9">
        <v>218</v>
      </c>
      <c r="G88" s="66"/>
      <c r="H88" s="64"/>
      <c r="I88" s="64">
        <f>F88+G88-H88</f>
        <v>218</v>
      </c>
      <c r="J88" s="5"/>
      <c r="K88" s="5"/>
      <c r="L88" s="5"/>
      <c r="M88" s="5"/>
      <c r="N88" s="5"/>
    </row>
    <row r="89" spans="1:14" s="3" customFormat="1" ht="15">
      <c r="A89" s="31"/>
      <c r="B89" s="17"/>
      <c r="C89" s="17">
        <v>4120</v>
      </c>
      <c r="D89" s="27" t="s">
        <v>34</v>
      </c>
      <c r="E89" s="9"/>
      <c r="F89" s="9">
        <v>31</v>
      </c>
      <c r="G89" s="66"/>
      <c r="H89" s="64"/>
      <c r="I89" s="64">
        <f>F89+G89-H89</f>
        <v>31</v>
      </c>
      <c r="J89" s="5"/>
      <c r="K89" s="5"/>
      <c r="L89" s="5"/>
      <c r="M89" s="5"/>
      <c r="N89" s="5"/>
    </row>
    <row r="90" spans="1:14" s="49" customFormat="1" ht="15.75" hidden="1">
      <c r="A90" s="50"/>
      <c r="B90" s="30"/>
      <c r="C90" s="30"/>
      <c r="D90" s="42"/>
      <c r="E90" s="48"/>
      <c r="F90" s="48"/>
      <c r="G90" s="65"/>
      <c r="H90" s="62"/>
      <c r="I90" s="61"/>
      <c r="J90" s="51"/>
      <c r="K90" s="51"/>
      <c r="L90" s="51"/>
      <c r="M90" s="51"/>
      <c r="N90" s="51"/>
    </row>
    <row r="91" spans="1:14" s="3" customFormat="1" ht="15" hidden="1">
      <c r="A91" s="31"/>
      <c r="B91" s="17"/>
      <c r="C91" s="17"/>
      <c r="D91" s="27"/>
      <c r="E91" s="9"/>
      <c r="F91" s="9"/>
      <c r="G91" s="66"/>
      <c r="H91" s="64"/>
      <c r="I91" s="63"/>
      <c r="J91" s="5"/>
      <c r="K91" s="5"/>
      <c r="L91" s="5"/>
      <c r="M91" s="5"/>
      <c r="N91" s="5"/>
    </row>
    <row r="92" spans="1:14" s="3" customFormat="1" ht="15" hidden="1">
      <c r="A92" s="31"/>
      <c r="B92" s="17"/>
      <c r="C92" s="17"/>
      <c r="D92" s="27"/>
      <c r="E92" s="9"/>
      <c r="F92" s="9"/>
      <c r="G92" s="66"/>
      <c r="H92" s="64"/>
      <c r="I92" s="63"/>
      <c r="J92" s="5"/>
      <c r="K92" s="5"/>
      <c r="L92" s="5"/>
      <c r="M92" s="5"/>
      <c r="N92" s="5"/>
    </row>
    <row r="93" spans="1:14" s="3" customFormat="1" ht="15" hidden="1">
      <c r="A93" s="31"/>
      <c r="B93" s="17"/>
      <c r="C93" s="17"/>
      <c r="D93" s="27"/>
      <c r="E93" s="9"/>
      <c r="F93" s="9"/>
      <c r="G93" s="66"/>
      <c r="H93" s="64"/>
      <c r="I93" s="63"/>
      <c r="J93" s="5"/>
      <c r="K93" s="5"/>
      <c r="L93" s="5"/>
      <c r="M93" s="5"/>
      <c r="N93" s="5"/>
    </row>
    <row r="94" spans="1:14" s="3" customFormat="1" ht="15" hidden="1">
      <c r="A94" s="31"/>
      <c r="B94" s="17"/>
      <c r="C94" s="17"/>
      <c r="D94" s="31"/>
      <c r="E94" s="9"/>
      <c r="F94" s="9"/>
      <c r="G94" s="66"/>
      <c r="H94" s="64"/>
      <c r="I94" s="63"/>
      <c r="J94" s="5"/>
      <c r="K94" s="5"/>
      <c r="L94" s="5"/>
      <c r="M94" s="5"/>
      <c r="N94" s="5"/>
    </row>
    <row r="95" spans="1:14" s="3" customFormat="1" ht="15" hidden="1">
      <c r="A95" s="31"/>
      <c r="B95" s="17"/>
      <c r="C95" s="17"/>
      <c r="D95" s="31"/>
      <c r="E95" s="9"/>
      <c r="F95" s="9"/>
      <c r="G95" s="66"/>
      <c r="H95" s="64"/>
      <c r="I95" s="63"/>
      <c r="J95" s="5"/>
      <c r="K95" s="5"/>
      <c r="L95" s="5"/>
      <c r="M95" s="5"/>
      <c r="N95" s="5"/>
    </row>
    <row r="96" spans="1:14" s="3" customFormat="1" ht="15.75" hidden="1">
      <c r="A96" s="31"/>
      <c r="B96" s="30"/>
      <c r="C96" s="30"/>
      <c r="D96" s="75"/>
      <c r="E96" s="48"/>
      <c r="F96" s="48"/>
      <c r="G96" s="65"/>
      <c r="H96" s="65"/>
      <c r="I96" s="62"/>
      <c r="J96" s="5"/>
      <c r="K96" s="5"/>
      <c r="L96" s="5"/>
      <c r="M96" s="5"/>
      <c r="N96" s="5"/>
    </row>
    <row r="97" spans="1:14" s="3" customFormat="1" ht="15.75" hidden="1">
      <c r="A97" s="31"/>
      <c r="B97" s="17"/>
      <c r="C97" s="17"/>
      <c r="D97" s="31"/>
      <c r="E97" s="9"/>
      <c r="F97" s="9"/>
      <c r="G97" s="66"/>
      <c r="H97" s="62"/>
      <c r="I97" s="64"/>
      <c r="J97" s="5"/>
      <c r="K97" s="5"/>
      <c r="L97" s="5"/>
      <c r="M97" s="5"/>
      <c r="N97" s="5"/>
    </row>
    <row r="98" spans="1:14" s="3" customFormat="1" ht="15.75" hidden="1">
      <c r="A98" s="31"/>
      <c r="B98" s="17"/>
      <c r="C98" s="17"/>
      <c r="D98" s="27"/>
      <c r="E98" s="9"/>
      <c r="F98" s="9"/>
      <c r="G98" s="66"/>
      <c r="H98" s="62"/>
      <c r="I98" s="64"/>
      <c r="J98" s="5"/>
      <c r="K98" s="5"/>
      <c r="L98" s="5"/>
      <c r="M98" s="5"/>
      <c r="N98" s="5"/>
    </row>
    <row r="99" spans="1:14" s="3" customFormat="1" ht="15.75" hidden="1">
      <c r="A99" s="31"/>
      <c r="B99" s="17"/>
      <c r="C99" s="17"/>
      <c r="D99" s="27"/>
      <c r="E99" s="9"/>
      <c r="F99" s="9"/>
      <c r="G99" s="66"/>
      <c r="H99" s="62"/>
      <c r="I99" s="64"/>
      <c r="J99" s="5"/>
      <c r="K99" s="5"/>
      <c r="L99" s="5"/>
      <c r="M99" s="5"/>
      <c r="N99" s="5"/>
    </row>
    <row r="100" spans="1:14" s="3" customFormat="1" ht="15.75" hidden="1">
      <c r="A100" s="31"/>
      <c r="B100" s="17"/>
      <c r="C100" s="17"/>
      <c r="D100" s="27"/>
      <c r="E100" s="9"/>
      <c r="F100" s="9"/>
      <c r="G100" s="66"/>
      <c r="H100" s="62"/>
      <c r="I100" s="64"/>
      <c r="J100" s="5"/>
      <c r="K100" s="5"/>
      <c r="L100" s="5"/>
      <c r="M100" s="5"/>
      <c r="N100" s="5"/>
    </row>
    <row r="101" spans="1:14" s="3" customFormat="1" ht="15.75" hidden="1">
      <c r="A101" s="31"/>
      <c r="B101" s="17"/>
      <c r="C101" s="17"/>
      <c r="D101" s="27"/>
      <c r="E101" s="9"/>
      <c r="F101" s="9"/>
      <c r="G101" s="66"/>
      <c r="H101" s="62"/>
      <c r="I101" s="64"/>
      <c r="J101" s="5"/>
      <c r="K101" s="5"/>
      <c r="L101" s="5"/>
      <c r="M101" s="5"/>
      <c r="N101" s="5"/>
    </row>
    <row r="102" spans="1:14" s="46" customFormat="1" ht="15" hidden="1">
      <c r="A102" s="31"/>
      <c r="B102" s="17"/>
      <c r="C102" s="17"/>
      <c r="D102" s="27"/>
      <c r="E102" s="9"/>
      <c r="F102" s="9"/>
      <c r="G102" s="66"/>
      <c r="H102" s="64"/>
      <c r="I102" s="64"/>
      <c r="J102" s="76"/>
      <c r="K102" s="76"/>
      <c r="L102" s="76"/>
      <c r="M102" s="76"/>
      <c r="N102" s="76"/>
    </row>
    <row r="103" spans="1:14" s="3" customFormat="1" ht="15.75" hidden="1">
      <c r="A103" s="31"/>
      <c r="B103" s="30"/>
      <c r="C103" s="30"/>
      <c r="D103" s="30"/>
      <c r="E103" s="48"/>
      <c r="F103" s="48"/>
      <c r="G103" s="65"/>
      <c r="H103" s="62"/>
      <c r="I103" s="62"/>
      <c r="J103" s="5"/>
      <c r="K103" s="5"/>
      <c r="L103" s="5"/>
      <c r="M103" s="5"/>
      <c r="N103" s="5"/>
    </row>
    <row r="104" spans="1:14" s="3" customFormat="1" ht="15.75" hidden="1">
      <c r="A104" s="31"/>
      <c r="B104" s="30"/>
      <c r="C104" s="17"/>
      <c r="D104" s="31"/>
      <c r="E104" s="9"/>
      <c r="F104" s="9"/>
      <c r="G104" s="66"/>
      <c r="H104" s="64"/>
      <c r="I104" s="64"/>
      <c r="J104" s="5"/>
      <c r="K104" s="5"/>
      <c r="L104" s="5"/>
      <c r="M104" s="5"/>
      <c r="N104" s="5"/>
    </row>
    <row r="105" spans="1:14" s="3" customFormat="1" ht="15" hidden="1">
      <c r="A105" s="31"/>
      <c r="B105" s="17"/>
      <c r="C105" s="17"/>
      <c r="D105" s="27"/>
      <c r="E105" s="9"/>
      <c r="F105" s="9"/>
      <c r="G105" s="66"/>
      <c r="H105" s="64"/>
      <c r="I105" s="64"/>
      <c r="J105" s="5"/>
      <c r="K105" s="5"/>
      <c r="L105" s="5"/>
      <c r="M105" s="5"/>
      <c r="N105" s="5"/>
    </row>
    <row r="106" spans="1:14" s="3" customFormat="1" ht="15" hidden="1">
      <c r="A106" s="31"/>
      <c r="B106" s="17"/>
      <c r="C106" s="17"/>
      <c r="D106" s="27"/>
      <c r="E106" s="9"/>
      <c r="F106" s="9"/>
      <c r="G106" s="66"/>
      <c r="H106" s="64"/>
      <c r="I106" s="64"/>
      <c r="J106" s="5"/>
      <c r="K106" s="5"/>
      <c r="L106" s="5"/>
      <c r="M106" s="5"/>
      <c r="N106" s="5"/>
    </row>
    <row r="107" spans="1:14" s="3" customFormat="1" ht="15" hidden="1">
      <c r="A107" s="31"/>
      <c r="B107" s="17"/>
      <c r="C107" s="17"/>
      <c r="D107" s="27"/>
      <c r="E107" s="9"/>
      <c r="F107" s="9"/>
      <c r="G107" s="66"/>
      <c r="H107" s="64"/>
      <c r="I107" s="64"/>
      <c r="J107" s="5"/>
      <c r="K107" s="5"/>
      <c r="L107" s="5"/>
      <c r="M107" s="5"/>
      <c r="N107" s="5"/>
    </row>
    <row r="108" spans="1:14" s="3" customFormat="1" ht="15" hidden="1">
      <c r="A108" s="31"/>
      <c r="B108" s="17"/>
      <c r="C108" s="17"/>
      <c r="D108" s="27"/>
      <c r="E108" s="9"/>
      <c r="F108" s="9"/>
      <c r="G108" s="66"/>
      <c r="H108" s="64"/>
      <c r="I108" s="64"/>
      <c r="J108" s="5"/>
      <c r="K108" s="5"/>
      <c r="L108" s="5"/>
      <c r="M108" s="5"/>
      <c r="N108" s="5"/>
    </row>
    <row r="109" spans="1:14" s="3" customFormat="1" ht="15" hidden="1">
      <c r="A109" s="31"/>
      <c r="B109" s="17"/>
      <c r="C109" s="17"/>
      <c r="D109" s="27"/>
      <c r="E109" s="9"/>
      <c r="F109" s="9"/>
      <c r="G109" s="66"/>
      <c r="H109" s="64"/>
      <c r="I109" s="64"/>
      <c r="J109" s="5"/>
      <c r="K109" s="5"/>
      <c r="L109" s="5"/>
      <c r="M109" s="5"/>
      <c r="N109" s="5"/>
    </row>
    <row r="110" spans="1:14" s="3" customFormat="1" ht="31.5">
      <c r="A110" s="32">
        <v>754</v>
      </c>
      <c r="B110" s="20"/>
      <c r="C110" s="20"/>
      <c r="D110" s="24" t="s">
        <v>45</v>
      </c>
      <c r="E110" s="8"/>
      <c r="F110" s="8">
        <f>F118+F130+F115</f>
        <v>147265</v>
      </c>
      <c r="G110" s="8">
        <f>G118+G130+G115</f>
        <v>10000</v>
      </c>
      <c r="H110" s="8">
        <f>H118+H130+H115</f>
        <v>0</v>
      </c>
      <c r="I110" s="11">
        <f>I118+I130+I115</f>
        <v>157265</v>
      </c>
      <c r="J110" s="5"/>
      <c r="K110" s="5"/>
      <c r="L110" s="5"/>
      <c r="M110" s="5"/>
      <c r="N110" s="5"/>
    </row>
    <row r="111" spans="1:14" s="49" customFormat="1" ht="15.75" hidden="1">
      <c r="A111" s="50"/>
      <c r="B111" s="30"/>
      <c r="C111" s="30"/>
      <c r="D111" s="42"/>
      <c r="E111" s="43"/>
      <c r="F111" s="48"/>
      <c r="G111" s="43"/>
      <c r="H111" s="41"/>
      <c r="I111" s="41"/>
      <c r="J111" s="51"/>
      <c r="K111" s="51"/>
      <c r="L111" s="51"/>
      <c r="M111" s="51"/>
      <c r="N111" s="51"/>
    </row>
    <row r="112" spans="1:14" s="3" customFormat="1" ht="15" hidden="1">
      <c r="A112" s="31"/>
      <c r="B112" s="17"/>
      <c r="C112" s="17"/>
      <c r="D112" s="27"/>
      <c r="E112" s="10"/>
      <c r="F112" s="9"/>
      <c r="G112" s="10"/>
      <c r="H112" s="12"/>
      <c r="I112" s="12"/>
      <c r="J112" s="5"/>
      <c r="K112" s="5"/>
      <c r="L112" s="5"/>
      <c r="M112" s="5"/>
      <c r="N112" s="5"/>
    </row>
    <row r="113" spans="1:14" s="49" customFormat="1" ht="15.75" hidden="1">
      <c r="A113" s="50"/>
      <c r="B113" s="30"/>
      <c r="C113" s="30"/>
      <c r="D113" s="42"/>
      <c r="E113" s="43"/>
      <c r="F113" s="48"/>
      <c r="G113" s="65"/>
      <c r="H113" s="62"/>
      <c r="I113" s="48"/>
      <c r="J113" s="51"/>
      <c r="K113" s="51"/>
      <c r="L113" s="51"/>
      <c r="M113" s="51"/>
      <c r="N113" s="51"/>
    </row>
    <row r="114" spans="1:14" s="3" customFormat="1" ht="15" hidden="1">
      <c r="A114" s="31"/>
      <c r="B114" s="17"/>
      <c r="C114" s="17"/>
      <c r="D114" s="27"/>
      <c r="E114" s="10"/>
      <c r="F114" s="9"/>
      <c r="G114" s="66"/>
      <c r="H114" s="64"/>
      <c r="I114" s="9"/>
      <c r="J114" s="5"/>
      <c r="K114" s="5"/>
      <c r="L114" s="5"/>
      <c r="M114" s="5"/>
      <c r="N114" s="5"/>
    </row>
    <row r="115" spans="1:14" s="3" customFormat="1" ht="15.75" hidden="1">
      <c r="A115" s="31"/>
      <c r="B115" s="30"/>
      <c r="C115" s="30"/>
      <c r="D115" s="42"/>
      <c r="E115" s="43"/>
      <c r="F115" s="48"/>
      <c r="G115" s="48"/>
      <c r="H115" s="48"/>
      <c r="I115" s="48"/>
      <c r="J115" s="5"/>
      <c r="K115" s="5"/>
      <c r="L115" s="5"/>
      <c r="M115" s="5"/>
      <c r="N115" s="5"/>
    </row>
    <row r="116" spans="1:14" s="3" customFormat="1" ht="15" hidden="1">
      <c r="A116" s="31"/>
      <c r="B116" s="17"/>
      <c r="C116" s="17"/>
      <c r="D116" s="74"/>
      <c r="E116" s="10"/>
      <c r="F116" s="9"/>
      <c r="G116" s="66"/>
      <c r="H116" s="64"/>
      <c r="I116" s="9"/>
      <c r="J116" s="5"/>
      <c r="K116" s="5"/>
      <c r="L116" s="5"/>
      <c r="M116" s="5"/>
      <c r="N116" s="5"/>
    </row>
    <row r="117" spans="1:14" s="3" customFormat="1" ht="15" hidden="1">
      <c r="A117" s="31"/>
      <c r="B117" s="17"/>
      <c r="C117" s="17"/>
      <c r="D117" s="74"/>
      <c r="E117" s="10"/>
      <c r="F117" s="9"/>
      <c r="G117" s="66"/>
      <c r="H117" s="64"/>
      <c r="I117" s="9"/>
      <c r="J117" s="5"/>
      <c r="K117" s="5"/>
      <c r="L117" s="5"/>
      <c r="M117" s="5"/>
      <c r="N117" s="5"/>
    </row>
    <row r="118" spans="1:14" s="49" customFormat="1" ht="14.25" customHeight="1">
      <c r="A118" s="50"/>
      <c r="B118" s="30">
        <v>75412</v>
      </c>
      <c r="C118" s="30"/>
      <c r="D118" s="42" t="s">
        <v>46</v>
      </c>
      <c r="E118" s="43"/>
      <c r="F118" s="48">
        <f>F120+F121+F123+F124+F125+F126+F127+F128+F129+F122+F119</f>
        <v>146265</v>
      </c>
      <c r="G118" s="48">
        <f>G120+G121+G123+G124+G125+G126+G127+G128+G129+G122+G119</f>
        <v>10000</v>
      </c>
      <c r="H118" s="48">
        <f>H120+H121+H123+H124+H125+H126+H127+H128+H129+H122+H119</f>
        <v>0</v>
      </c>
      <c r="I118" s="48">
        <f>I120+I121+I123+I124+I125+I126+I127+I128+I129+I122+I119</f>
        <v>156265</v>
      </c>
      <c r="J118" s="51"/>
      <c r="K118" s="51"/>
      <c r="L118" s="51"/>
      <c r="M118" s="51"/>
      <c r="N118" s="51"/>
    </row>
    <row r="119" spans="1:14" s="49" customFormat="1" ht="29.25" customHeight="1" hidden="1">
      <c r="A119" s="50"/>
      <c r="B119" s="30"/>
      <c r="C119" s="17"/>
      <c r="D119" s="27"/>
      <c r="E119" s="43"/>
      <c r="F119" s="9"/>
      <c r="G119" s="66"/>
      <c r="H119" s="62"/>
      <c r="I119" s="9"/>
      <c r="J119" s="51"/>
      <c r="K119" s="51"/>
      <c r="L119" s="51"/>
      <c r="M119" s="51"/>
      <c r="N119" s="51"/>
    </row>
    <row r="120" spans="1:14" s="3" customFormat="1" ht="15">
      <c r="A120" s="31"/>
      <c r="B120" s="17"/>
      <c r="C120" s="17">
        <v>4110</v>
      </c>
      <c r="D120" s="27" t="s">
        <v>33</v>
      </c>
      <c r="E120" s="10"/>
      <c r="F120" s="9">
        <v>6133</v>
      </c>
      <c r="G120" s="66"/>
      <c r="H120" s="64"/>
      <c r="I120" s="9">
        <f>F120+G120-H120</f>
        <v>6133</v>
      </c>
      <c r="J120" s="5"/>
      <c r="K120" s="5"/>
      <c r="L120" s="5"/>
      <c r="M120" s="5"/>
      <c r="N120" s="5"/>
    </row>
    <row r="121" spans="1:14" s="3" customFormat="1" ht="15">
      <c r="A121" s="31"/>
      <c r="B121" s="17"/>
      <c r="C121" s="17">
        <v>4120</v>
      </c>
      <c r="D121" s="27" t="s">
        <v>34</v>
      </c>
      <c r="E121" s="10"/>
      <c r="F121" s="9">
        <v>872</v>
      </c>
      <c r="G121" s="66"/>
      <c r="H121" s="64"/>
      <c r="I121" s="9">
        <f>F121+G121-H121</f>
        <v>872</v>
      </c>
      <c r="J121" s="5"/>
      <c r="K121" s="5"/>
      <c r="L121" s="5"/>
      <c r="M121" s="5"/>
      <c r="N121" s="5"/>
    </row>
    <row r="122" spans="1:14" s="3" customFormat="1" ht="15">
      <c r="A122" s="31"/>
      <c r="B122" s="17"/>
      <c r="C122" s="17">
        <v>4170</v>
      </c>
      <c r="D122" s="27" t="s">
        <v>101</v>
      </c>
      <c r="E122" s="10"/>
      <c r="F122" s="9">
        <v>35600</v>
      </c>
      <c r="G122" s="66"/>
      <c r="H122" s="64"/>
      <c r="I122" s="9">
        <f>F122+G122-H122</f>
        <v>35600</v>
      </c>
      <c r="J122" s="5"/>
      <c r="K122" s="5"/>
      <c r="L122" s="5"/>
      <c r="M122" s="5"/>
      <c r="N122" s="5"/>
    </row>
    <row r="123" spans="1:14" s="3" customFormat="1" ht="15">
      <c r="A123" s="31"/>
      <c r="B123" s="17"/>
      <c r="C123" s="17">
        <v>4210</v>
      </c>
      <c r="D123" s="27" t="s">
        <v>15</v>
      </c>
      <c r="E123" s="10"/>
      <c r="F123" s="9">
        <v>52000</v>
      </c>
      <c r="G123" s="66"/>
      <c r="H123" s="64"/>
      <c r="I123" s="9">
        <f>F123++G123-H123</f>
        <v>52000</v>
      </c>
      <c r="J123" s="5"/>
      <c r="K123" s="5"/>
      <c r="L123" s="5"/>
      <c r="M123" s="5"/>
      <c r="N123" s="5"/>
    </row>
    <row r="124" spans="1:14" s="3" customFormat="1" ht="15">
      <c r="A124" s="31"/>
      <c r="B124" s="17"/>
      <c r="C124" s="17">
        <v>4260</v>
      </c>
      <c r="D124" s="27" t="s">
        <v>25</v>
      </c>
      <c r="E124" s="10"/>
      <c r="F124" s="9">
        <v>17000</v>
      </c>
      <c r="G124" s="66"/>
      <c r="H124" s="64"/>
      <c r="I124" s="9">
        <f>F124+G124-H124</f>
        <v>17000</v>
      </c>
      <c r="J124" s="5"/>
      <c r="K124" s="5"/>
      <c r="L124" s="5"/>
      <c r="M124" s="5"/>
      <c r="N124" s="5"/>
    </row>
    <row r="125" spans="1:14" s="3" customFormat="1" ht="15">
      <c r="A125" s="31"/>
      <c r="B125" s="17"/>
      <c r="C125" s="17">
        <v>4270</v>
      </c>
      <c r="D125" s="27" t="s">
        <v>26</v>
      </c>
      <c r="E125" s="10"/>
      <c r="F125" s="9">
        <v>9400</v>
      </c>
      <c r="G125" s="66">
        <v>10000</v>
      </c>
      <c r="H125" s="64"/>
      <c r="I125" s="9">
        <f>F125+G125-H125</f>
        <v>19400</v>
      </c>
      <c r="J125" s="5"/>
      <c r="K125" s="5"/>
      <c r="L125" s="5"/>
      <c r="M125" s="5"/>
      <c r="N125" s="5"/>
    </row>
    <row r="126" spans="1:14" s="3" customFormat="1" ht="15">
      <c r="A126" s="31"/>
      <c r="B126" s="17"/>
      <c r="C126" s="17">
        <v>4300</v>
      </c>
      <c r="D126" s="27" t="s">
        <v>16</v>
      </c>
      <c r="E126" s="10"/>
      <c r="F126" s="9">
        <v>10360</v>
      </c>
      <c r="G126" s="66"/>
      <c r="H126" s="64"/>
      <c r="I126" s="9">
        <f>F126++G126-H126</f>
        <v>10360</v>
      </c>
      <c r="J126" s="5"/>
      <c r="K126" s="5"/>
      <c r="L126" s="5"/>
      <c r="M126" s="5"/>
      <c r="N126" s="5"/>
    </row>
    <row r="127" spans="1:14" s="3" customFormat="1" ht="15">
      <c r="A127" s="31"/>
      <c r="B127" s="17"/>
      <c r="C127" s="17">
        <v>4410</v>
      </c>
      <c r="D127" s="27" t="s">
        <v>38</v>
      </c>
      <c r="E127" s="10"/>
      <c r="F127" s="9">
        <v>1250</v>
      </c>
      <c r="G127" s="66"/>
      <c r="H127" s="64"/>
      <c r="I127" s="9">
        <f>F127+G127-H127</f>
        <v>1250</v>
      </c>
      <c r="J127" s="5"/>
      <c r="K127" s="5"/>
      <c r="L127" s="5"/>
      <c r="M127" s="5"/>
      <c r="N127" s="5"/>
    </row>
    <row r="128" spans="1:14" s="3" customFormat="1" ht="15">
      <c r="A128" s="31"/>
      <c r="B128" s="17"/>
      <c r="C128" s="17">
        <v>4430</v>
      </c>
      <c r="D128" s="27" t="s">
        <v>27</v>
      </c>
      <c r="E128" s="10"/>
      <c r="F128" s="9">
        <v>13650</v>
      </c>
      <c r="G128" s="66"/>
      <c r="H128" s="64"/>
      <c r="I128" s="9">
        <f>F128+G128-H128</f>
        <v>13650</v>
      </c>
      <c r="J128" s="5"/>
      <c r="K128" s="5"/>
      <c r="L128" s="5"/>
      <c r="M128" s="5"/>
      <c r="N128" s="5"/>
    </row>
    <row r="129" spans="1:14" s="3" customFormat="1" ht="15" hidden="1">
      <c r="A129" s="31"/>
      <c r="B129" s="17"/>
      <c r="C129" s="17"/>
      <c r="D129" s="27"/>
      <c r="E129" s="10"/>
      <c r="F129" s="9"/>
      <c r="G129" s="10"/>
      <c r="H129" s="12"/>
      <c r="I129" s="9"/>
      <c r="J129" s="5"/>
      <c r="K129" s="5"/>
      <c r="L129" s="5"/>
      <c r="M129" s="5"/>
      <c r="N129" s="5"/>
    </row>
    <row r="130" spans="1:14" s="3" customFormat="1" ht="15.75">
      <c r="A130" s="50"/>
      <c r="B130" s="30">
        <v>75414</v>
      </c>
      <c r="C130" s="30"/>
      <c r="D130" s="42" t="s">
        <v>102</v>
      </c>
      <c r="E130" s="43"/>
      <c r="F130" s="48">
        <f>F131</f>
        <v>1000</v>
      </c>
      <c r="G130" s="48">
        <f>G131</f>
        <v>0</v>
      </c>
      <c r="H130" s="48">
        <f>H131</f>
        <v>0</v>
      </c>
      <c r="I130" s="48">
        <f>I131</f>
        <v>1000</v>
      </c>
      <c r="J130" s="5"/>
      <c r="K130" s="5"/>
      <c r="L130" s="5"/>
      <c r="M130" s="5"/>
      <c r="N130" s="5"/>
    </row>
    <row r="131" spans="1:14" s="3" customFormat="1" ht="15">
      <c r="A131" s="31"/>
      <c r="B131" s="17"/>
      <c r="C131" s="17">
        <v>4210</v>
      </c>
      <c r="D131" s="27" t="s">
        <v>15</v>
      </c>
      <c r="E131" s="10"/>
      <c r="F131" s="9">
        <v>1000</v>
      </c>
      <c r="G131" s="10"/>
      <c r="H131" s="12"/>
      <c r="I131" s="9">
        <f>F131+G131-H131</f>
        <v>1000</v>
      </c>
      <c r="J131" s="5"/>
      <c r="K131" s="5"/>
      <c r="L131" s="5"/>
      <c r="M131" s="5"/>
      <c r="N131" s="5"/>
    </row>
    <row r="132" spans="1:14" s="3" customFormat="1" ht="78.75">
      <c r="A132" s="33">
        <v>756</v>
      </c>
      <c r="B132" s="32"/>
      <c r="C132" s="32"/>
      <c r="D132" s="24" t="s">
        <v>93</v>
      </c>
      <c r="E132" s="11"/>
      <c r="F132" s="8">
        <f>F133+F135</f>
        <v>50100</v>
      </c>
      <c r="G132" s="8">
        <f>G133+G135</f>
        <v>0</v>
      </c>
      <c r="H132" s="8">
        <f>H133+H135</f>
        <v>0</v>
      </c>
      <c r="I132" s="8">
        <f>I133+I135</f>
        <v>50100</v>
      </c>
      <c r="J132" s="5"/>
      <c r="K132" s="5"/>
      <c r="L132" s="5"/>
      <c r="M132" s="5"/>
      <c r="N132" s="5"/>
    </row>
    <row r="133" spans="1:14" s="49" customFormat="1" ht="15.75" hidden="1">
      <c r="A133" s="50"/>
      <c r="B133" s="30">
        <v>75615</v>
      </c>
      <c r="C133" s="30"/>
      <c r="D133" s="42"/>
      <c r="E133" s="43"/>
      <c r="F133" s="48"/>
      <c r="G133" s="48"/>
      <c r="H133" s="48"/>
      <c r="I133" s="48"/>
      <c r="J133" s="51"/>
      <c r="K133" s="51"/>
      <c r="L133" s="51"/>
      <c r="M133" s="51"/>
      <c r="N133" s="51"/>
    </row>
    <row r="134" spans="1:14" s="3" customFormat="1" ht="15" hidden="1">
      <c r="A134" s="31"/>
      <c r="B134" s="17"/>
      <c r="C134" s="17"/>
      <c r="D134" s="27"/>
      <c r="E134" s="10"/>
      <c r="F134" s="9"/>
      <c r="G134" s="10"/>
      <c r="H134" s="12"/>
      <c r="I134" s="12"/>
      <c r="J134" s="5"/>
      <c r="K134" s="5"/>
      <c r="L134" s="5"/>
      <c r="M134" s="5"/>
      <c r="N134" s="5"/>
    </row>
    <row r="135" spans="1:14" s="49" customFormat="1" ht="31.5">
      <c r="A135" s="50"/>
      <c r="B135" s="30">
        <v>75647</v>
      </c>
      <c r="C135" s="30"/>
      <c r="D135" s="42" t="s">
        <v>88</v>
      </c>
      <c r="E135" s="43"/>
      <c r="F135" s="48">
        <f>F136+F137</f>
        <v>50100</v>
      </c>
      <c r="G135" s="48">
        <f>G136+G137</f>
        <v>0</v>
      </c>
      <c r="H135" s="48">
        <f>H136+H137</f>
        <v>0</v>
      </c>
      <c r="I135" s="48">
        <f>I136+I137</f>
        <v>50100</v>
      </c>
      <c r="J135" s="51"/>
      <c r="K135" s="51"/>
      <c r="L135" s="51"/>
      <c r="M135" s="51"/>
      <c r="N135" s="51"/>
    </row>
    <row r="136" spans="1:14" s="3" customFormat="1" ht="15">
      <c r="A136" s="31"/>
      <c r="B136" s="17"/>
      <c r="C136" s="17">
        <v>4100</v>
      </c>
      <c r="D136" s="27" t="s">
        <v>89</v>
      </c>
      <c r="E136" s="10"/>
      <c r="F136" s="9">
        <v>40400</v>
      </c>
      <c r="G136" s="66"/>
      <c r="H136" s="64"/>
      <c r="I136" s="64">
        <f>F136+G136-H136</f>
        <v>40400</v>
      </c>
      <c r="J136" s="5"/>
      <c r="K136" s="5"/>
      <c r="L136" s="5"/>
      <c r="M136" s="5"/>
      <c r="N136" s="5"/>
    </row>
    <row r="137" spans="1:14" s="3" customFormat="1" ht="15">
      <c r="A137" s="31"/>
      <c r="B137" s="17"/>
      <c r="C137" s="17">
        <v>4300</v>
      </c>
      <c r="D137" s="27" t="s">
        <v>16</v>
      </c>
      <c r="E137" s="10"/>
      <c r="F137" s="9">
        <v>9700</v>
      </c>
      <c r="G137" s="66"/>
      <c r="H137" s="64"/>
      <c r="I137" s="64">
        <f>F137+G137-H137</f>
        <v>9700</v>
      </c>
      <c r="J137" s="5"/>
      <c r="K137" s="5"/>
      <c r="L137" s="5"/>
      <c r="M137" s="5"/>
      <c r="N137" s="5"/>
    </row>
    <row r="138" spans="1:14" s="3" customFormat="1" ht="15.75">
      <c r="A138" s="32">
        <v>757</v>
      </c>
      <c r="B138" s="20"/>
      <c r="C138" s="20"/>
      <c r="D138" s="24" t="s">
        <v>47</v>
      </c>
      <c r="E138" s="11"/>
      <c r="F138" s="8">
        <f aca="true" t="shared" si="2" ref="F138:I139">F139</f>
        <v>376000</v>
      </c>
      <c r="G138" s="8">
        <f t="shared" si="2"/>
        <v>0</v>
      </c>
      <c r="H138" s="8">
        <f t="shared" si="2"/>
        <v>0</v>
      </c>
      <c r="I138" s="8">
        <f t="shared" si="2"/>
        <v>376000</v>
      </c>
      <c r="J138" s="5"/>
      <c r="K138" s="5"/>
      <c r="L138" s="5"/>
      <c r="M138" s="5"/>
      <c r="N138" s="5"/>
    </row>
    <row r="139" spans="1:14" s="49" customFormat="1" ht="31.5">
      <c r="A139" s="50"/>
      <c r="B139" s="30">
        <v>75702</v>
      </c>
      <c r="C139" s="30"/>
      <c r="D139" s="42" t="s">
        <v>94</v>
      </c>
      <c r="E139" s="43"/>
      <c r="F139" s="48">
        <f t="shared" si="2"/>
        <v>376000</v>
      </c>
      <c r="G139" s="48">
        <f t="shared" si="2"/>
        <v>0</v>
      </c>
      <c r="H139" s="48">
        <f t="shared" si="2"/>
        <v>0</v>
      </c>
      <c r="I139" s="48">
        <f t="shared" si="2"/>
        <v>376000</v>
      </c>
      <c r="J139" s="51"/>
      <c r="K139" s="51"/>
      <c r="L139" s="51"/>
      <c r="M139" s="51"/>
      <c r="N139" s="51"/>
    </row>
    <row r="140" spans="1:14" s="3" customFormat="1" ht="47.25" customHeight="1">
      <c r="A140" s="31"/>
      <c r="B140" s="17"/>
      <c r="C140" s="17">
        <v>8070</v>
      </c>
      <c r="D140" s="27" t="s">
        <v>95</v>
      </c>
      <c r="E140" s="10"/>
      <c r="F140" s="9">
        <v>376000</v>
      </c>
      <c r="G140" s="10"/>
      <c r="H140" s="12"/>
      <c r="I140" s="12">
        <f>F140+G140-H140</f>
        <v>376000</v>
      </c>
      <c r="J140" s="5"/>
      <c r="K140" s="5"/>
      <c r="L140" s="5"/>
      <c r="M140" s="5"/>
      <c r="N140" s="5"/>
    </row>
    <row r="141" spans="1:14" s="3" customFormat="1" ht="15.75">
      <c r="A141" s="32">
        <v>758</v>
      </c>
      <c r="B141" s="20"/>
      <c r="C141" s="20"/>
      <c r="D141" s="24" t="s">
        <v>48</v>
      </c>
      <c r="E141" s="11"/>
      <c r="F141" s="8">
        <f>F145+F142</f>
        <v>20000</v>
      </c>
      <c r="G141" s="8">
        <f>G145+G142</f>
        <v>0</v>
      </c>
      <c r="H141" s="8">
        <f>H145+H142</f>
        <v>0</v>
      </c>
      <c r="I141" s="8">
        <f>I145+I142</f>
        <v>20000</v>
      </c>
      <c r="J141" s="5"/>
      <c r="K141" s="5"/>
      <c r="L141" s="5"/>
      <c r="M141" s="5"/>
      <c r="N141" s="5"/>
    </row>
    <row r="142" spans="1:14" s="3" customFormat="1" ht="15.75" hidden="1">
      <c r="A142" s="34"/>
      <c r="B142" s="34"/>
      <c r="C142" s="34"/>
      <c r="D142" s="52"/>
      <c r="E142" s="41"/>
      <c r="F142" s="67"/>
      <c r="G142" s="41"/>
      <c r="H142" s="41"/>
      <c r="I142" s="41"/>
      <c r="J142" s="5"/>
      <c r="K142" s="5"/>
      <c r="L142" s="5"/>
      <c r="M142" s="5"/>
      <c r="N142" s="5"/>
    </row>
    <row r="143" spans="1:14" s="3" customFormat="1" ht="15.75" hidden="1">
      <c r="A143" s="34"/>
      <c r="B143" s="35"/>
      <c r="C143" s="35"/>
      <c r="D143" s="68"/>
      <c r="E143" s="41"/>
      <c r="F143" s="73"/>
      <c r="G143" s="12"/>
      <c r="H143" s="12"/>
      <c r="I143" s="12"/>
      <c r="J143" s="5"/>
      <c r="K143" s="5"/>
      <c r="L143" s="5"/>
      <c r="M143" s="5"/>
      <c r="N143" s="5"/>
    </row>
    <row r="144" spans="1:14" s="3" customFormat="1" ht="15.75" hidden="1">
      <c r="A144" s="34"/>
      <c r="B144" s="35"/>
      <c r="C144" s="35"/>
      <c r="D144" s="68"/>
      <c r="E144" s="41"/>
      <c r="F144" s="73"/>
      <c r="G144" s="12"/>
      <c r="H144" s="12"/>
      <c r="I144" s="12"/>
      <c r="J144" s="5"/>
      <c r="K144" s="5"/>
      <c r="L144" s="5"/>
      <c r="M144" s="5"/>
      <c r="N144" s="5"/>
    </row>
    <row r="145" spans="1:14" s="49" customFormat="1" ht="15.75">
      <c r="A145" s="50"/>
      <c r="B145" s="30">
        <v>75818</v>
      </c>
      <c r="C145" s="30"/>
      <c r="D145" s="42" t="s">
        <v>49</v>
      </c>
      <c r="E145" s="43"/>
      <c r="F145" s="48">
        <f>F146</f>
        <v>20000</v>
      </c>
      <c r="G145" s="48">
        <f>G146</f>
        <v>0</v>
      </c>
      <c r="H145" s="48">
        <f>H146</f>
        <v>0</v>
      </c>
      <c r="I145" s="48">
        <f>I146</f>
        <v>20000</v>
      </c>
      <c r="J145" s="51"/>
      <c r="K145" s="51"/>
      <c r="L145" s="51"/>
      <c r="M145" s="51"/>
      <c r="N145" s="51"/>
    </row>
    <row r="146" spans="1:14" s="3" customFormat="1" ht="15">
      <c r="A146" s="31"/>
      <c r="B146" s="17"/>
      <c r="C146" s="17">
        <v>4810</v>
      </c>
      <c r="D146" s="27" t="s">
        <v>50</v>
      </c>
      <c r="E146" s="10"/>
      <c r="F146" s="9">
        <v>20000</v>
      </c>
      <c r="G146" s="66"/>
      <c r="H146" s="64"/>
      <c r="I146" s="64">
        <f>F146+G146-H146</f>
        <v>20000</v>
      </c>
      <c r="J146" s="5"/>
      <c r="K146" s="5"/>
      <c r="L146" s="5"/>
      <c r="M146" s="5"/>
      <c r="N146" s="5"/>
    </row>
    <row r="147" spans="1:14" s="3" customFormat="1" ht="15.75">
      <c r="A147" s="32">
        <v>801</v>
      </c>
      <c r="B147" s="20"/>
      <c r="C147" s="20"/>
      <c r="D147" s="24" t="s">
        <v>51</v>
      </c>
      <c r="E147" s="11"/>
      <c r="F147" s="8">
        <f>F148+F183+F195+F230+F232+F245+F248+F170</f>
        <v>8663966</v>
      </c>
      <c r="G147" s="8">
        <f>G148+G183+G195+G230+G232+G245+G248+G170</f>
        <v>9240</v>
      </c>
      <c r="H147" s="8">
        <f>H148+H183+H195+H230+H232+H245+H248+H170</f>
        <v>9240</v>
      </c>
      <c r="I147" s="8">
        <f>I148+I183+I195+I230+I232+I245+I248+I170</f>
        <v>8663966</v>
      </c>
      <c r="J147" s="5"/>
      <c r="K147" s="5"/>
      <c r="L147" s="5"/>
      <c r="M147" s="5"/>
      <c r="N147" s="5"/>
    </row>
    <row r="148" spans="1:14" s="49" customFormat="1" ht="15.75">
      <c r="A148" s="50"/>
      <c r="B148" s="30">
        <v>80101</v>
      </c>
      <c r="C148" s="30"/>
      <c r="D148" s="42" t="s">
        <v>52</v>
      </c>
      <c r="E148" s="43"/>
      <c r="F148" s="48">
        <f>SUM(F149:F169)</f>
        <v>5043158</v>
      </c>
      <c r="G148" s="48">
        <f>SUM(G149:G169)</f>
        <v>2000</v>
      </c>
      <c r="H148" s="48">
        <f>SUM(H149:H169)</f>
        <v>40</v>
      </c>
      <c r="I148" s="48">
        <f>SUM(I149:I169)</f>
        <v>5045118</v>
      </c>
      <c r="J148" s="51"/>
      <c r="K148" s="51"/>
      <c r="L148" s="51"/>
      <c r="M148" s="51"/>
      <c r="N148" s="51"/>
    </row>
    <row r="149" spans="1:14" s="3" customFormat="1" ht="30">
      <c r="A149" s="31"/>
      <c r="B149" s="17"/>
      <c r="C149" s="17">
        <v>3020</v>
      </c>
      <c r="D149" s="27" t="s">
        <v>96</v>
      </c>
      <c r="E149" s="10"/>
      <c r="F149" s="9">
        <v>262046</v>
      </c>
      <c r="G149" s="10"/>
      <c r="H149" s="12"/>
      <c r="I149" s="12">
        <f aca="true" t="shared" si="3" ref="I149:I161">F149+G149-H149</f>
        <v>262046</v>
      </c>
      <c r="J149" s="5"/>
      <c r="K149" s="5"/>
      <c r="L149" s="5"/>
      <c r="M149" s="5"/>
      <c r="N149" s="5"/>
    </row>
    <row r="150" spans="1:14" s="3" customFormat="1" ht="15">
      <c r="A150" s="31"/>
      <c r="B150" s="17"/>
      <c r="C150" s="17">
        <v>4010</v>
      </c>
      <c r="D150" s="27" t="s">
        <v>40</v>
      </c>
      <c r="E150" s="10"/>
      <c r="F150" s="9">
        <v>3003459</v>
      </c>
      <c r="G150" s="66"/>
      <c r="H150" s="64"/>
      <c r="I150" s="64">
        <f t="shared" si="3"/>
        <v>3003459</v>
      </c>
      <c r="J150" s="5"/>
      <c r="K150" s="5"/>
      <c r="L150" s="5"/>
      <c r="M150" s="5"/>
      <c r="N150" s="5"/>
    </row>
    <row r="151" spans="1:14" s="3" customFormat="1" ht="15">
      <c r="A151" s="31"/>
      <c r="B151" s="31"/>
      <c r="C151" s="17">
        <v>4040</v>
      </c>
      <c r="D151" s="27" t="s">
        <v>53</v>
      </c>
      <c r="E151" s="10"/>
      <c r="F151" s="9">
        <v>232324</v>
      </c>
      <c r="G151" s="66"/>
      <c r="H151" s="64">
        <v>40</v>
      </c>
      <c r="I151" s="64">
        <f t="shared" si="3"/>
        <v>232284</v>
      </c>
      <c r="J151" s="5"/>
      <c r="K151" s="5"/>
      <c r="L151" s="5"/>
      <c r="M151" s="5"/>
      <c r="N151" s="5"/>
    </row>
    <row r="152" spans="1:14" s="3" customFormat="1" ht="15">
      <c r="A152" s="31"/>
      <c r="B152" s="31"/>
      <c r="C152" s="17">
        <v>4110</v>
      </c>
      <c r="D152" s="27" t="s">
        <v>33</v>
      </c>
      <c r="E152" s="10"/>
      <c r="F152" s="9">
        <v>607486</v>
      </c>
      <c r="G152" s="66"/>
      <c r="H152" s="64"/>
      <c r="I152" s="64">
        <f t="shared" si="3"/>
        <v>607486</v>
      </c>
      <c r="J152" s="5"/>
      <c r="K152" s="5"/>
      <c r="L152" s="5"/>
      <c r="M152" s="5"/>
      <c r="N152" s="5"/>
    </row>
    <row r="153" spans="1:14" s="3" customFormat="1" ht="15">
      <c r="A153" s="31"/>
      <c r="B153" s="31"/>
      <c r="C153" s="17">
        <v>4120</v>
      </c>
      <c r="D153" s="27" t="s">
        <v>34</v>
      </c>
      <c r="E153" s="10"/>
      <c r="F153" s="9">
        <v>85242</v>
      </c>
      <c r="G153" s="66"/>
      <c r="H153" s="64"/>
      <c r="I153" s="64">
        <f t="shared" si="3"/>
        <v>85242</v>
      </c>
      <c r="J153" s="5"/>
      <c r="K153" s="5"/>
      <c r="L153" s="5"/>
      <c r="M153" s="5"/>
      <c r="N153" s="5"/>
    </row>
    <row r="154" spans="1:14" s="3" customFormat="1" ht="15">
      <c r="A154" s="31"/>
      <c r="B154" s="31"/>
      <c r="C154" s="17">
        <v>4170</v>
      </c>
      <c r="D154" s="27" t="s">
        <v>101</v>
      </c>
      <c r="E154" s="10"/>
      <c r="F154" s="9">
        <v>7000</v>
      </c>
      <c r="G154" s="66"/>
      <c r="H154" s="64"/>
      <c r="I154" s="64">
        <f t="shared" si="3"/>
        <v>7000</v>
      </c>
      <c r="J154" s="5"/>
      <c r="K154" s="5"/>
      <c r="L154" s="5"/>
      <c r="M154" s="5"/>
      <c r="N154" s="5"/>
    </row>
    <row r="155" spans="1:14" s="3" customFormat="1" ht="15">
      <c r="A155" s="31"/>
      <c r="B155" s="31"/>
      <c r="C155" s="17">
        <v>4210</v>
      </c>
      <c r="D155" s="27" t="s">
        <v>15</v>
      </c>
      <c r="E155" s="10"/>
      <c r="F155" s="9">
        <v>331000</v>
      </c>
      <c r="G155" s="66"/>
      <c r="H155" s="64"/>
      <c r="I155" s="64">
        <f t="shared" si="3"/>
        <v>331000</v>
      </c>
      <c r="J155" s="5"/>
      <c r="K155" s="5"/>
      <c r="L155" s="5"/>
      <c r="M155" s="5"/>
      <c r="N155" s="5"/>
    </row>
    <row r="156" spans="1:14" s="3" customFormat="1" ht="30">
      <c r="A156" s="31"/>
      <c r="B156" s="31"/>
      <c r="C156" s="17">
        <v>4240</v>
      </c>
      <c r="D156" s="27" t="s">
        <v>54</v>
      </c>
      <c r="E156" s="10"/>
      <c r="F156" s="10">
        <v>42700</v>
      </c>
      <c r="G156" s="10"/>
      <c r="H156" s="12"/>
      <c r="I156" s="12">
        <f t="shared" si="3"/>
        <v>42700</v>
      </c>
      <c r="J156" s="5"/>
      <c r="K156" s="5"/>
      <c r="L156" s="5"/>
      <c r="M156" s="5"/>
      <c r="N156" s="5"/>
    </row>
    <row r="157" spans="1:14" s="3" customFormat="1" ht="15" hidden="1">
      <c r="A157" s="31"/>
      <c r="B157" s="31"/>
      <c r="C157" s="17"/>
      <c r="D157" s="27"/>
      <c r="E157" s="10"/>
      <c r="F157" s="10"/>
      <c r="G157" s="10"/>
      <c r="H157" s="12"/>
      <c r="I157" s="12"/>
      <c r="J157" s="5"/>
      <c r="K157" s="5"/>
      <c r="L157" s="5"/>
      <c r="M157" s="5"/>
      <c r="N157" s="5"/>
    </row>
    <row r="158" spans="1:14" s="3" customFormat="1" ht="15">
      <c r="A158" s="31"/>
      <c r="B158" s="31"/>
      <c r="C158" s="17">
        <v>4260</v>
      </c>
      <c r="D158" s="27" t="s">
        <v>25</v>
      </c>
      <c r="E158" s="10"/>
      <c r="F158" s="10">
        <v>188300</v>
      </c>
      <c r="G158" s="66"/>
      <c r="H158" s="64"/>
      <c r="I158" s="64">
        <f t="shared" si="3"/>
        <v>188300</v>
      </c>
      <c r="J158" s="5"/>
      <c r="K158" s="5"/>
      <c r="L158" s="5"/>
      <c r="M158" s="5"/>
      <c r="N158" s="5"/>
    </row>
    <row r="159" spans="1:14" s="3" customFormat="1" ht="15">
      <c r="A159" s="31"/>
      <c r="B159" s="31"/>
      <c r="C159" s="17">
        <v>4270</v>
      </c>
      <c r="D159" s="27" t="s">
        <v>26</v>
      </c>
      <c r="E159" s="10"/>
      <c r="F159" s="10">
        <v>28500</v>
      </c>
      <c r="G159" s="66">
        <v>2000</v>
      </c>
      <c r="H159" s="64"/>
      <c r="I159" s="64">
        <f t="shared" si="3"/>
        <v>30500</v>
      </c>
      <c r="J159" s="5"/>
      <c r="K159" s="5"/>
      <c r="L159" s="5"/>
      <c r="M159" s="5"/>
      <c r="N159" s="5"/>
    </row>
    <row r="160" spans="1:14" s="3" customFormat="1" ht="15">
      <c r="A160" s="31"/>
      <c r="B160" s="31"/>
      <c r="C160" s="17">
        <v>4273</v>
      </c>
      <c r="D160" s="27" t="s">
        <v>26</v>
      </c>
      <c r="E160" s="10"/>
      <c r="F160" s="10">
        <v>0</v>
      </c>
      <c r="G160" s="66"/>
      <c r="H160" s="64"/>
      <c r="I160" s="64">
        <f t="shared" si="3"/>
        <v>0</v>
      </c>
      <c r="J160" s="5"/>
      <c r="K160" s="5"/>
      <c r="L160" s="5"/>
      <c r="M160" s="5"/>
      <c r="N160" s="5"/>
    </row>
    <row r="161" spans="1:14" s="3" customFormat="1" ht="15">
      <c r="A161" s="31"/>
      <c r="B161" s="31"/>
      <c r="C161" s="17">
        <v>4300</v>
      </c>
      <c r="D161" s="27" t="s">
        <v>16</v>
      </c>
      <c r="E161" s="10"/>
      <c r="F161" s="10">
        <v>50500</v>
      </c>
      <c r="G161" s="66"/>
      <c r="H161" s="64"/>
      <c r="I161" s="64">
        <f t="shared" si="3"/>
        <v>50500</v>
      </c>
      <c r="J161" s="5"/>
      <c r="K161" s="5"/>
      <c r="L161" s="5"/>
      <c r="M161" s="5"/>
      <c r="N161" s="5"/>
    </row>
    <row r="162" spans="1:14" s="3" customFormat="1" ht="15">
      <c r="A162" s="31"/>
      <c r="B162" s="31"/>
      <c r="C162" s="17">
        <v>4350</v>
      </c>
      <c r="D162" s="27" t="s">
        <v>121</v>
      </c>
      <c r="E162" s="10"/>
      <c r="F162" s="10">
        <v>7600</v>
      </c>
      <c r="G162" s="66"/>
      <c r="H162" s="64"/>
      <c r="I162" s="64">
        <f>F162+G162-H161:H162</f>
        <v>7600</v>
      </c>
      <c r="J162" s="5"/>
      <c r="K162" s="5"/>
      <c r="L162" s="5"/>
      <c r="M162" s="5"/>
      <c r="N162" s="5"/>
    </row>
    <row r="163" spans="1:14" s="3" customFormat="1" ht="15">
      <c r="A163" s="31"/>
      <c r="B163" s="31"/>
      <c r="C163" s="17">
        <v>4410</v>
      </c>
      <c r="D163" s="27" t="s">
        <v>38</v>
      </c>
      <c r="E163" s="10"/>
      <c r="F163" s="10">
        <v>10300</v>
      </c>
      <c r="G163" s="66"/>
      <c r="H163" s="64"/>
      <c r="I163" s="64">
        <f>F163+G163-H163</f>
        <v>10300</v>
      </c>
      <c r="J163" s="5"/>
      <c r="K163" s="5"/>
      <c r="L163" s="5"/>
      <c r="M163" s="5"/>
      <c r="N163" s="5"/>
    </row>
    <row r="164" spans="1:14" s="3" customFormat="1" ht="15">
      <c r="A164" s="31"/>
      <c r="B164" s="31"/>
      <c r="C164" s="17">
        <v>4430</v>
      </c>
      <c r="D164" s="27" t="s">
        <v>81</v>
      </c>
      <c r="E164" s="10"/>
      <c r="F164" s="10">
        <v>10400</v>
      </c>
      <c r="G164" s="66"/>
      <c r="H164" s="64"/>
      <c r="I164" s="64">
        <f>F164+G164-H164</f>
        <v>10400</v>
      </c>
      <c r="J164" s="5"/>
      <c r="K164" s="5"/>
      <c r="L164" s="5"/>
      <c r="M164" s="5"/>
      <c r="N164" s="5"/>
    </row>
    <row r="165" spans="1:14" s="3" customFormat="1" ht="30">
      <c r="A165" s="31"/>
      <c r="B165" s="31"/>
      <c r="C165" s="17">
        <v>4440</v>
      </c>
      <c r="D165" s="27" t="s">
        <v>55</v>
      </c>
      <c r="E165" s="10"/>
      <c r="F165" s="10">
        <v>176301</v>
      </c>
      <c r="G165" s="10"/>
      <c r="H165" s="12"/>
      <c r="I165" s="12">
        <f>F165++G165-H165</f>
        <v>176301</v>
      </c>
      <c r="J165" s="5"/>
      <c r="K165" s="5"/>
      <c r="L165" s="5"/>
      <c r="M165" s="5"/>
      <c r="N165" s="5"/>
    </row>
    <row r="166" spans="1:14" s="3" customFormat="1" ht="15" hidden="1">
      <c r="A166" s="31"/>
      <c r="B166" s="31"/>
      <c r="C166" s="17"/>
      <c r="D166" s="27"/>
      <c r="E166" s="10"/>
      <c r="F166" s="10"/>
      <c r="G166" s="66"/>
      <c r="H166" s="64"/>
      <c r="I166" s="64"/>
      <c r="J166" s="5"/>
      <c r="K166" s="5"/>
      <c r="L166" s="5"/>
      <c r="M166" s="5"/>
      <c r="N166" s="5"/>
    </row>
    <row r="167" spans="1:14" s="3" customFormat="1" ht="15" hidden="1">
      <c r="A167" s="31"/>
      <c r="B167" s="31"/>
      <c r="C167" s="17"/>
      <c r="D167" s="27"/>
      <c r="E167" s="10"/>
      <c r="F167" s="10"/>
      <c r="G167" s="66"/>
      <c r="H167" s="64"/>
      <c r="I167" s="64"/>
      <c r="J167" s="5"/>
      <c r="K167" s="5"/>
      <c r="L167" s="5"/>
      <c r="M167" s="5"/>
      <c r="N167" s="5"/>
    </row>
    <row r="168" spans="1:14" s="3" customFormat="1" ht="15" hidden="1">
      <c r="A168" s="31"/>
      <c r="B168" s="31"/>
      <c r="C168" s="17"/>
      <c r="D168" s="27"/>
      <c r="E168" s="10"/>
      <c r="F168" s="10"/>
      <c r="G168" s="66"/>
      <c r="H168" s="64"/>
      <c r="I168" s="64"/>
      <c r="J168" s="5"/>
      <c r="K168" s="5"/>
      <c r="L168" s="5"/>
      <c r="M168" s="5"/>
      <c r="N168" s="5"/>
    </row>
    <row r="169" spans="1:14" s="3" customFormat="1" ht="15" hidden="1">
      <c r="A169" s="31"/>
      <c r="B169" s="31"/>
      <c r="C169" s="17"/>
      <c r="D169" s="27"/>
      <c r="E169" s="10"/>
      <c r="F169" s="10"/>
      <c r="G169" s="10"/>
      <c r="H169" s="12"/>
      <c r="I169" s="12"/>
      <c r="J169" s="5"/>
      <c r="K169" s="5"/>
      <c r="L169" s="5"/>
      <c r="M169" s="5"/>
      <c r="N169" s="5"/>
    </row>
    <row r="170" spans="1:14" s="3" customFormat="1" ht="31.5">
      <c r="A170" s="31"/>
      <c r="B170" s="30">
        <v>80103</v>
      </c>
      <c r="C170" s="17"/>
      <c r="D170" s="42" t="s">
        <v>119</v>
      </c>
      <c r="E170" s="10"/>
      <c r="F170" s="10">
        <f>F171+F172+F173+F174+F175+F176+F177+F178+F180+F181+F182</f>
        <v>340525</v>
      </c>
      <c r="G170" s="10">
        <f>G171+G172+G173+G174+G175+G176+G177+G178+G180+G181+G182</f>
        <v>40</v>
      </c>
      <c r="H170" s="10">
        <f>H171+H172+H173+H174+H175+H176+H177+H178+H180+H181+H182</f>
        <v>0</v>
      </c>
      <c r="I170" s="10">
        <f>I171+I172+I173+I174+I175+I176+I177+I178+I180+I181+I182</f>
        <v>340565</v>
      </c>
      <c r="J170" s="5"/>
      <c r="K170" s="5"/>
      <c r="L170" s="5"/>
      <c r="M170" s="5"/>
      <c r="N170" s="5"/>
    </row>
    <row r="171" spans="1:14" s="3" customFormat="1" ht="30">
      <c r="A171" s="31"/>
      <c r="B171" s="31"/>
      <c r="C171" s="17">
        <v>3020</v>
      </c>
      <c r="D171" s="27" t="s">
        <v>97</v>
      </c>
      <c r="E171" s="10"/>
      <c r="F171" s="10">
        <v>24530</v>
      </c>
      <c r="G171" s="10"/>
      <c r="H171" s="12"/>
      <c r="I171" s="64">
        <f aca="true" t="shared" si="4" ref="I171:I181">F171+G171-H171</f>
        <v>24530</v>
      </c>
      <c r="J171" s="5"/>
      <c r="K171" s="5"/>
      <c r="L171" s="5"/>
      <c r="M171" s="5"/>
      <c r="N171" s="5"/>
    </row>
    <row r="172" spans="1:14" s="3" customFormat="1" ht="15">
      <c r="A172" s="31"/>
      <c r="B172" s="31"/>
      <c r="C172" s="17">
        <v>4010</v>
      </c>
      <c r="D172" s="27" t="s">
        <v>40</v>
      </c>
      <c r="E172" s="10"/>
      <c r="F172" s="10">
        <v>223240</v>
      </c>
      <c r="G172" s="10"/>
      <c r="H172" s="64"/>
      <c r="I172" s="64">
        <f t="shared" si="4"/>
        <v>223240</v>
      </c>
      <c r="J172" s="5"/>
      <c r="K172" s="5"/>
      <c r="L172" s="5"/>
      <c r="M172" s="5"/>
      <c r="N172" s="5"/>
    </row>
    <row r="173" spans="1:14" s="3" customFormat="1" ht="15">
      <c r="A173" s="31"/>
      <c r="B173" s="31"/>
      <c r="C173" s="17">
        <v>4040</v>
      </c>
      <c r="D173" s="27" t="s">
        <v>53</v>
      </c>
      <c r="E173" s="10"/>
      <c r="F173" s="10">
        <v>17559</v>
      </c>
      <c r="G173" s="10">
        <v>40</v>
      </c>
      <c r="H173" s="64"/>
      <c r="I173" s="64">
        <f t="shared" si="4"/>
        <v>17599</v>
      </c>
      <c r="J173" s="5"/>
      <c r="K173" s="5"/>
      <c r="L173" s="5"/>
      <c r="M173" s="5"/>
      <c r="N173" s="5"/>
    </row>
    <row r="174" spans="1:14" s="3" customFormat="1" ht="15">
      <c r="A174" s="31"/>
      <c r="B174" s="31"/>
      <c r="C174" s="17">
        <v>4110</v>
      </c>
      <c r="D174" s="27" t="s">
        <v>33</v>
      </c>
      <c r="E174" s="10"/>
      <c r="F174" s="10">
        <v>46209</v>
      </c>
      <c r="G174" s="10"/>
      <c r="H174" s="64"/>
      <c r="I174" s="64">
        <f t="shared" si="4"/>
        <v>46209</v>
      </c>
      <c r="J174" s="5"/>
      <c r="K174" s="5"/>
      <c r="L174" s="5"/>
      <c r="M174" s="5"/>
      <c r="N174" s="5"/>
    </row>
    <row r="175" spans="1:14" s="3" customFormat="1" ht="15">
      <c r="A175" s="31"/>
      <c r="B175" s="31"/>
      <c r="C175" s="17">
        <v>4120</v>
      </c>
      <c r="D175" s="27" t="s">
        <v>34</v>
      </c>
      <c r="E175" s="10"/>
      <c r="F175" s="10">
        <v>6482</v>
      </c>
      <c r="G175" s="10"/>
      <c r="H175" s="64"/>
      <c r="I175" s="64">
        <f t="shared" si="4"/>
        <v>6482</v>
      </c>
      <c r="J175" s="5"/>
      <c r="K175" s="5"/>
      <c r="L175" s="5"/>
      <c r="M175" s="5"/>
      <c r="N175" s="5"/>
    </row>
    <row r="176" spans="1:14" s="3" customFormat="1" ht="15">
      <c r="A176" s="31"/>
      <c r="B176" s="31"/>
      <c r="C176" s="17">
        <v>4210</v>
      </c>
      <c r="D176" s="27" t="s">
        <v>15</v>
      </c>
      <c r="E176" s="10"/>
      <c r="F176" s="10">
        <v>1600</v>
      </c>
      <c r="G176" s="10"/>
      <c r="H176" s="64"/>
      <c r="I176" s="64">
        <f t="shared" si="4"/>
        <v>1600</v>
      </c>
      <c r="J176" s="5"/>
      <c r="K176" s="5"/>
      <c r="L176" s="5"/>
      <c r="M176" s="5"/>
      <c r="N176" s="5"/>
    </row>
    <row r="177" spans="1:14" s="3" customFormat="1" ht="30">
      <c r="A177" s="31"/>
      <c r="B177" s="31"/>
      <c r="C177" s="17">
        <v>4240</v>
      </c>
      <c r="D177" s="27" t="s">
        <v>54</v>
      </c>
      <c r="E177" s="10"/>
      <c r="F177" s="10">
        <v>5000</v>
      </c>
      <c r="G177" s="10"/>
      <c r="H177" s="12"/>
      <c r="I177" s="64">
        <f t="shared" si="4"/>
        <v>5000</v>
      </c>
      <c r="J177" s="5"/>
      <c r="K177" s="5"/>
      <c r="L177" s="5"/>
      <c r="M177" s="5"/>
      <c r="N177" s="5"/>
    </row>
    <row r="178" spans="1:14" s="3" customFormat="1" ht="30">
      <c r="A178" s="31"/>
      <c r="B178" s="31"/>
      <c r="C178" s="17">
        <v>4243</v>
      </c>
      <c r="D178" s="27" t="s">
        <v>54</v>
      </c>
      <c r="E178" s="10"/>
      <c r="F178" s="10"/>
      <c r="G178" s="10"/>
      <c r="H178" s="12"/>
      <c r="I178" s="64">
        <f t="shared" si="4"/>
        <v>0</v>
      </c>
      <c r="J178" s="5"/>
      <c r="K178" s="5"/>
      <c r="L178" s="5"/>
      <c r="M178" s="5"/>
      <c r="N178" s="5"/>
    </row>
    <row r="179" spans="1:14" s="3" customFormat="1" ht="15">
      <c r="A179" s="31"/>
      <c r="B179" s="31"/>
      <c r="C179" s="17">
        <v>4270</v>
      </c>
      <c r="D179" s="27" t="s">
        <v>26</v>
      </c>
      <c r="E179" s="10"/>
      <c r="F179" s="10"/>
      <c r="G179" s="10"/>
      <c r="H179" s="10"/>
      <c r="I179" s="10">
        <v>0</v>
      </c>
      <c r="J179" s="5"/>
      <c r="K179" s="5"/>
      <c r="L179" s="5"/>
      <c r="M179" s="5"/>
      <c r="N179" s="5"/>
    </row>
    <row r="180" spans="1:14" s="3" customFormat="1" ht="15">
      <c r="A180" s="31"/>
      <c r="B180" s="31"/>
      <c r="C180" s="17">
        <v>4300</v>
      </c>
      <c r="D180" s="27" t="s">
        <v>16</v>
      </c>
      <c r="E180" s="10"/>
      <c r="F180" s="10">
        <v>1300</v>
      </c>
      <c r="G180" s="10"/>
      <c r="H180" s="64"/>
      <c r="I180" s="64">
        <f t="shared" si="4"/>
        <v>1300</v>
      </c>
      <c r="J180" s="5"/>
      <c r="K180" s="5"/>
      <c r="L180" s="5"/>
      <c r="M180" s="5"/>
      <c r="N180" s="5"/>
    </row>
    <row r="181" spans="1:14" s="3" customFormat="1" ht="15">
      <c r="A181" s="31"/>
      <c r="B181" s="31"/>
      <c r="C181" s="17">
        <v>4410</v>
      </c>
      <c r="D181" s="31" t="s">
        <v>38</v>
      </c>
      <c r="E181" s="10"/>
      <c r="F181" s="10">
        <v>550</v>
      </c>
      <c r="G181" s="10"/>
      <c r="H181" s="64"/>
      <c r="I181" s="64">
        <f t="shared" si="4"/>
        <v>550</v>
      </c>
      <c r="J181" s="5"/>
      <c r="K181" s="5"/>
      <c r="L181" s="5"/>
      <c r="M181" s="5"/>
      <c r="N181" s="5"/>
    </row>
    <row r="182" spans="1:14" s="3" customFormat="1" ht="30">
      <c r="A182" s="31"/>
      <c r="B182" s="31"/>
      <c r="C182" s="17">
        <v>4440</v>
      </c>
      <c r="D182" s="27" t="s">
        <v>55</v>
      </c>
      <c r="E182" s="10"/>
      <c r="F182" s="10">
        <v>14055</v>
      </c>
      <c r="G182" s="10"/>
      <c r="H182" s="64"/>
      <c r="I182" s="64">
        <f>F182+G182-H182</f>
        <v>14055</v>
      </c>
      <c r="J182" s="5"/>
      <c r="K182" s="5"/>
      <c r="L182" s="5"/>
      <c r="M182" s="5"/>
      <c r="N182" s="5"/>
    </row>
    <row r="183" spans="1:14" s="49" customFormat="1" ht="15.75">
      <c r="A183" s="50"/>
      <c r="B183" s="30">
        <v>80104</v>
      </c>
      <c r="C183" s="30"/>
      <c r="D183" s="42" t="s">
        <v>56</v>
      </c>
      <c r="E183" s="43"/>
      <c r="F183" s="43">
        <f>F184+F185+F186+F187+F188+F189+F190+F192+F193+F194+F191</f>
        <v>0</v>
      </c>
      <c r="G183" s="43">
        <f>G184+G185+G186+G187+G188+G189+G190+G192+G193+G194+G191</f>
        <v>0</v>
      </c>
      <c r="H183" s="43">
        <f>H184+H185+H186+H187+H188+H189+H190+H192+H193+H194+H191</f>
        <v>0</v>
      </c>
      <c r="I183" s="43">
        <f>I184+I185+I186+I187+I188+I189+I190+I192+I193+I194+I191</f>
        <v>0</v>
      </c>
      <c r="J183" s="51"/>
      <c r="K183" s="51"/>
      <c r="L183" s="51"/>
      <c r="M183" s="51"/>
      <c r="N183" s="51"/>
    </row>
    <row r="184" spans="1:14" s="3" customFormat="1" ht="15" hidden="1">
      <c r="A184" s="31"/>
      <c r="B184" s="17"/>
      <c r="C184" s="17"/>
      <c r="D184" s="27"/>
      <c r="E184" s="10"/>
      <c r="F184" s="10"/>
      <c r="G184" s="10"/>
      <c r="H184" s="10"/>
      <c r="I184" s="12"/>
      <c r="J184" s="5"/>
      <c r="K184" s="5"/>
      <c r="L184" s="5"/>
      <c r="M184" s="5"/>
      <c r="N184" s="5"/>
    </row>
    <row r="185" spans="1:14" s="3" customFormat="1" ht="15" hidden="1">
      <c r="A185" s="31"/>
      <c r="B185" s="17"/>
      <c r="C185" s="17"/>
      <c r="D185" s="27"/>
      <c r="E185" s="10"/>
      <c r="F185" s="10"/>
      <c r="G185" s="66"/>
      <c r="H185" s="10"/>
      <c r="I185" s="64"/>
      <c r="J185" s="5"/>
      <c r="K185" s="5"/>
      <c r="L185" s="5"/>
      <c r="M185" s="5"/>
      <c r="N185" s="5"/>
    </row>
    <row r="186" spans="1:14" s="3" customFormat="1" ht="15" hidden="1">
      <c r="A186" s="31"/>
      <c r="B186" s="17"/>
      <c r="C186" s="17"/>
      <c r="D186" s="27"/>
      <c r="E186" s="10"/>
      <c r="F186" s="10"/>
      <c r="G186" s="66"/>
      <c r="H186" s="10"/>
      <c r="I186" s="64"/>
      <c r="J186" s="5"/>
      <c r="K186" s="5"/>
      <c r="L186" s="5"/>
      <c r="M186" s="5"/>
      <c r="N186" s="5"/>
    </row>
    <row r="187" spans="1:14" s="3" customFormat="1" ht="15" hidden="1">
      <c r="A187" s="31"/>
      <c r="B187" s="17"/>
      <c r="C187" s="17"/>
      <c r="D187" s="27"/>
      <c r="E187" s="10"/>
      <c r="F187" s="10"/>
      <c r="G187" s="66"/>
      <c r="H187" s="10"/>
      <c r="I187" s="64"/>
      <c r="J187" s="5"/>
      <c r="K187" s="5"/>
      <c r="L187" s="5"/>
      <c r="M187" s="5"/>
      <c r="N187" s="5"/>
    </row>
    <row r="188" spans="1:14" s="3" customFormat="1" ht="15" hidden="1">
      <c r="A188" s="31"/>
      <c r="B188" s="17"/>
      <c r="C188" s="17"/>
      <c r="D188" s="27"/>
      <c r="E188" s="10"/>
      <c r="F188" s="10"/>
      <c r="G188" s="66"/>
      <c r="H188" s="10"/>
      <c r="I188" s="64"/>
      <c r="J188" s="5"/>
      <c r="K188" s="5"/>
      <c r="L188" s="5"/>
      <c r="M188" s="5"/>
      <c r="N188" s="5"/>
    </row>
    <row r="189" spans="1:14" s="3" customFormat="1" ht="15" hidden="1">
      <c r="A189" s="31"/>
      <c r="B189" s="17"/>
      <c r="C189" s="17"/>
      <c r="D189" s="27"/>
      <c r="E189" s="10"/>
      <c r="F189" s="10"/>
      <c r="G189" s="66"/>
      <c r="H189" s="10"/>
      <c r="I189" s="64"/>
      <c r="J189" s="5"/>
      <c r="K189" s="5"/>
      <c r="L189" s="5"/>
      <c r="M189" s="5"/>
      <c r="N189" s="5"/>
    </row>
    <row r="190" spans="1:14" s="3" customFormat="1" ht="35.25" customHeight="1" hidden="1">
      <c r="A190" s="31"/>
      <c r="B190" s="17"/>
      <c r="C190" s="17"/>
      <c r="D190" s="27"/>
      <c r="E190" s="10"/>
      <c r="F190" s="10"/>
      <c r="G190" s="10"/>
      <c r="H190" s="10"/>
      <c r="I190" s="12"/>
      <c r="J190" s="5"/>
      <c r="K190" s="5"/>
      <c r="L190" s="5"/>
      <c r="M190" s="5"/>
      <c r="N190" s="5"/>
    </row>
    <row r="191" spans="1:14" s="3" customFormat="1" ht="30">
      <c r="A191" s="31"/>
      <c r="B191" s="17"/>
      <c r="C191" s="17">
        <v>4243</v>
      </c>
      <c r="D191" s="27" t="s">
        <v>54</v>
      </c>
      <c r="E191" s="10"/>
      <c r="F191" s="10">
        <v>0</v>
      </c>
      <c r="G191" s="10"/>
      <c r="H191" s="10"/>
      <c r="I191" s="12">
        <f>F191++G191-H191</f>
        <v>0</v>
      </c>
      <c r="J191" s="5"/>
      <c r="K191" s="5"/>
      <c r="L191" s="5"/>
      <c r="M191" s="5"/>
      <c r="N191" s="5"/>
    </row>
    <row r="192" spans="1:14" s="3" customFormat="1" ht="15" hidden="1">
      <c r="A192" s="31"/>
      <c r="B192" s="17"/>
      <c r="C192" s="17"/>
      <c r="D192" s="27"/>
      <c r="E192" s="10"/>
      <c r="F192" s="10"/>
      <c r="G192" s="66"/>
      <c r="H192" s="10"/>
      <c r="I192" s="64"/>
      <c r="J192" s="5"/>
      <c r="K192" s="5"/>
      <c r="L192" s="5"/>
      <c r="M192" s="5"/>
      <c r="N192" s="5"/>
    </row>
    <row r="193" spans="1:14" s="3" customFormat="1" ht="15" hidden="1">
      <c r="A193" s="31"/>
      <c r="B193" s="17"/>
      <c r="C193" s="17"/>
      <c r="D193" s="31"/>
      <c r="E193" s="10"/>
      <c r="F193" s="10"/>
      <c r="G193" s="66"/>
      <c r="H193" s="10"/>
      <c r="I193" s="64"/>
      <c r="J193" s="5"/>
      <c r="K193" s="5"/>
      <c r="L193" s="5"/>
      <c r="M193" s="5"/>
      <c r="N193" s="5"/>
    </row>
    <row r="194" spans="1:14" s="3" customFormat="1" ht="15" hidden="1">
      <c r="A194" s="31"/>
      <c r="B194" s="17"/>
      <c r="C194" s="17"/>
      <c r="D194" s="27"/>
      <c r="E194" s="10"/>
      <c r="F194" s="10"/>
      <c r="G194" s="66"/>
      <c r="H194" s="10"/>
      <c r="I194" s="64"/>
      <c r="J194" s="5"/>
      <c r="K194" s="5"/>
      <c r="L194" s="5"/>
      <c r="M194" s="5"/>
      <c r="N194" s="5"/>
    </row>
    <row r="195" spans="1:14" s="49" customFormat="1" ht="15.75">
      <c r="A195" s="50"/>
      <c r="B195" s="30">
        <v>80110</v>
      </c>
      <c r="C195" s="30"/>
      <c r="D195" s="42" t="s">
        <v>57</v>
      </c>
      <c r="E195" s="43"/>
      <c r="F195" s="43">
        <f>F196+F197+F198+F199+F202+F208+F211+F214++F217++F218+F222+F226+F227+F228+++++F229+F205+F221+F212+F206+F203+F209+F219+F215+F223+F200+F201+F204+F210+F213+F224+F220+F207</f>
        <v>2264135</v>
      </c>
      <c r="G195" s="43">
        <f>G196+G197+G198+G199+G202+G208+G211+G214++G217++G218+G222+G226+G227+G228+++++G229+G205+G221+G212+G206+G203+G209+G219+G215+G223+G200+G225+G213</f>
        <v>3200</v>
      </c>
      <c r="H195" s="43">
        <f>H196+H197+H198+H199+H202+H208+H211+H214++H217++H218+H222+H226+H227+H228+++++H229+H205+H221+H212+H206+H203+H209+H219+H215+H223+H200+H220+H224+H210</f>
        <v>9200</v>
      </c>
      <c r="I195" s="43">
        <f>I196+I197+I198+I199+I202+I208+I211+I214++I217++I218+I222+I226+I227+I228+++++I229+I205+I221+I212+I206+I203+I209+I219+I215+I223+I200+I213+I225+I201+I204+I207+I210+I220</f>
        <v>2258135</v>
      </c>
      <c r="J195" s="51"/>
      <c r="K195" s="51"/>
      <c r="L195" s="51"/>
      <c r="M195" s="51"/>
      <c r="N195" s="51"/>
    </row>
    <row r="196" spans="1:14" s="3" customFormat="1" ht="30">
      <c r="A196" s="31"/>
      <c r="B196" s="17"/>
      <c r="C196" s="17">
        <v>3020</v>
      </c>
      <c r="D196" s="27" t="s">
        <v>96</v>
      </c>
      <c r="E196" s="10"/>
      <c r="F196" s="10">
        <v>132671</v>
      </c>
      <c r="G196" s="10"/>
      <c r="H196" s="12"/>
      <c r="I196" s="12">
        <f aca="true" t="shared" si="5" ref="I196:I205">F196+G196-H196</f>
        <v>132671</v>
      </c>
      <c r="J196" s="5"/>
      <c r="K196" s="5"/>
      <c r="L196" s="5"/>
      <c r="M196" s="5"/>
      <c r="N196" s="5"/>
    </row>
    <row r="197" spans="1:14" s="3" customFormat="1" ht="15">
      <c r="A197" s="31"/>
      <c r="B197" s="17"/>
      <c r="C197" s="17">
        <v>4010</v>
      </c>
      <c r="D197" s="27" t="s">
        <v>40</v>
      </c>
      <c r="E197" s="10"/>
      <c r="F197" s="10">
        <v>1329514</v>
      </c>
      <c r="G197" s="66"/>
      <c r="H197" s="64"/>
      <c r="I197" s="64">
        <f t="shared" si="5"/>
        <v>1329514</v>
      </c>
      <c r="J197" s="5"/>
      <c r="K197" s="5"/>
      <c r="L197" s="5"/>
      <c r="M197" s="5"/>
      <c r="N197" s="5"/>
    </row>
    <row r="198" spans="1:14" s="3" customFormat="1" ht="15">
      <c r="A198" s="31"/>
      <c r="B198" s="17"/>
      <c r="C198" s="17">
        <v>4040</v>
      </c>
      <c r="D198" s="27" t="s">
        <v>53</v>
      </c>
      <c r="E198" s="10"/>
      <c r="F198" s="10">
        <v>111755</v>
      </c>
      <c r="G198" s="66"/>
      <c r="H198" s="64"/>
      <c r="I198" s="64">
        <f t="shared" si="5"/>
        <v>111755</v>
      </c>
      <c r="J198" s="5"/>
      <c r="K198" s="5"/>
      <c r="L198" s="5"/>
      <c r="M198" s="5"/>
      <c r="N198" s="5"/>
    </row>
    <row r="199" spans="1:14" s="3" customFormat="1" ht="15">
      <c r="A199" s="31"/>
      <c r="B199" s="17"/>
      <c r="C199" s="17">
        <v>4110</v>
      </c>
      <c r="D199" s="27" t="s">
        <v>33</v>
      </c>
      <c r="E199" s="10"/>
      <c r="F199" s="10">
        <v>273168</v>
      </c>
      <c r="G199" s="66"/>
      <c r="H199" s="64"/>
      <c r="I199" s="64">
        <f t="shared" si="5"/>
        <v>273168</v>
      </c>
      <c r="J199" s="5"/>
      <c r="K199" s="5"/>
      <c r="L199" s="5"/>
      <c r="M199" s="5"/>
      <c r="N199" s="5"/>
    </row>
    <row r="200" spans="1:14" s="3" customFormat="1" ht="15">
      <c r="A200" s="31"/>
      <c r="B200" s="17"/>
      <c r="C200" s="17">
        <v>4118</v>
      </c>
      <c r="D200" s="27" t="s">
        <v>33</v>
      </c>
      <c r="E200" s="10"/>
      <c r="F200" s="10">
        <v>2040</v>
      </c>
      <c r="G200" s="66"/>
      <c r="H200" s="64"/>
      <c r="I200" s="64">
        <f>F200+G200-H200</f>
        <v>2040</v>
      </c>
      <c r="J200" s="5"/>
      <c r="K200" s="5"/>
      <c r="L200" s="5"/>
      <c r="M200" s="5"/>
      <c r="N200" s="5"/>
    </row>
    <row r="201" spans="1:14" s="3" customFormat="1" ht="15">
      <c r="A201" s="31"/>
      <c r="B201" s="17"/>
      <c r="C201" s="17">
        <v>4119</v>
      </c>
      <c r="D201" s="27" t="s">
        <v>33</v>
      </c>
      <c r="E201" s="10"/>
      <c r="F201" s="10">
        <v>680</v>
      </c>
      <c r="G201" s="66"/>
      <c r="H201" s="64"/>
      <c r="I201" s="64">
        <f>F201+G201-H201</f>
        <v>680</v>
      </c>
      <c r="J201" s="5"/>
      <c r="K201" s="5"/>
      <c r="L201" s="5"/>
      <c r="M201" s="5"/>
      <c r="N201" s="5"/>
    </row>
    <row r="202" spans="1:14" s="3" customFormat="1" ht="15">
      <c r="A202" s="17"/>
      <c r="B202" s="17"/>
      <c r="C202" s="17">
        <v>4120</v>
      </c>
      <c r="D202" s="27" t="s">
        <v>34</v>
      </c>
      <c r="E202" s="10"/>
      <c r="F202" s="10">
        <v>38331</v>
      </c>
      <c r="G202" s="66"/>
      <c r="H202" s="64"/>
      <c r="I202" s="64">
        <f t="shared" si="5"/>
        <v>38331</v>
      </c>
      <c r="J202" s="5"/>
      <c r="K202" s="5"/>
      <c r="L202" s="5"/>
      <c r="M202" s="5"/>
      <c r="N202" s="5"/>
    </row>
    <row r="203" spans="1:14" s="3" customFormat="1" ht="15">
      <c r="A203" s="17"/>
      <c r="B203" s="17"/>
      <c r="C203" s="17">
        <v>4128</v>
      </c>
      <c r="D203" s="27" t="s">
        <v>34</v>
      </c>
      <c r="E203" s="10"/>
      <c r="F203" s="10">
        <v>286</v>
      </c>
      <c r="G203" s="66"/>
      <c r="H203" s="64"/>
      <c r="I203" s="64">
        <f>F203+G203-H203</f>
        <v>286</v>
      </c>
      <c r="J203" s="5"/>
      <c r="K203" s="5"/>
      <c r="L203" s="5"/>
      <c r="M203" s="5"/>
      <c r="N203" s="5"/>
    </row>
    <row r="204" spans="1:14" s="3" customFormat="1" ht="15">
      <c r="A204" s="17"/>
      <c r="B204" s="17"/>
      <c r="C204" s="17">
        <v>4129</v>
      </c>
      <c r="D204" s="27" t="s">
        <v>34</v>
      </c>
      <c r="E204" s="10"/>
      <c r="F204" s="10">
        <v>95</v>
      </c>
      <c r="G204" s="66"/>
      <c r="H204" s="64"/>
      <c r="I204" s="64">
        <f>F204+G204-H204</f>
        <v>95</v>
      </c>
      <c r="J204" s="5"/>
      <c r="K204" s="5"/>
      <c r="L204" s="5"/>
      <c r="M204" s="5"/>
      <c r="N204" s="5"/>
    </row>
    <row r="205" spans="1:14" s="3" customFormat="1" ht="15">
      <c r="A205" s="17"/>
      <c r="B205" s="17"/>
      <c r="C205" s="17">
        <v>4170</v>
      </c>
      <c r="D205" s="27" t="s">
        <v>101</v>
      </c>
      <c r="E205" s="10"/>
      <c r="F205" s="10">
        <v>3000</v>
      </c>
      <c r="G205" s="66"/>
      <c r="H205" s="64"/>
      <c r="I205" s="64">
        <f t="shared" si="5"/>
        <v>3000</v>
      </c>
      <c r="J205" s="5"/>
      <c r="K205" s="5"/>
      <c r="L205" s="5"/>
      <c r="M205" s="5"/>
      <c r="N205" s="5"/>
    </row>
    <row r="206" spans="1:14" s="3" customFormat="1" ht="15">
      <c r="A206" s="17"/>
      <c r="B206" s="17"/>
      <c r="C206" s="17">
        <v>4178</v>
      </c>
      <c r="D206" s="27" t="s">
        <v>101</v>
      </c>
      <c r="E206" s="10"/>
      <c r="F206" s="10">
        <v>11684</v>
      </c>
      <c r="G206" s="66"/>
      <c r="H206" s="64"/>
      <c r="I206" s="64">
        <f>F206+G206-H206</f>
        <v>11684</v>
      </c>
      <c r="J206" s="5"/>
      <c r="K206" s="5"/>
      <c r="L206" s="5"/>
      <c r="M206" s="5"/>
      <c r="N206" s="5"/>
    </row>
    <row r="207" spans="1:14" s="3" customFormat="1" ht="15">
      <c r="A207" s="17"/>
      <c r="B207" s="17"/>
      <c r="C207" s="17">
        <v>4179</v>
      </c>
      <c r="D207" s="27" t="s">
        <v>101</v>
      </c>
      <c r="E207" s="10"/>
      <c r="F207" s="10">
        <v>3895</v>
      </c>
      <c r="G207" s="66"/>
      <c r="H207" s="64"/>
      <c r="I207" s="64">
        <f>F207+G207-H207</f>
        <v>3895</v>
      </c>
      <c r="J207" s="5"/>
      <c r="K207" s="5"/>
      <c r="L207" s="5"/>
      <c r="M207" s="5"/>
      <c r="N207" s="5"/>
    </row>
    <row r="208" spans="1:14" s="3" customFormat="1" ht="15">
      <c r="A208" s="17"/>
      <c r="B208" s="17"/>
      <c r="C208" s="17">
        <v>4210</v>
      </c>
      <c r="D208" s="27" t="s">
        <v>15</v>
      </c>
      <c r="E208" s="10"/>
      <c r="F208" s="10">
        <v>128000</v>
      </c>
      <c r="G208" s="66"/>
      <c r="H208" s="64">
        <v>4000</v>
      </c>
      <c r="I208" s="64">
        <f>F208++G208-H208</f>
        <v>124000</v>
      </c>
      <c r="J208" s="5"/>
      <c r="K208" s="5"/>
      <c r="L208" s="5"/>
      <c r="M208" s="5"/>
      <c r="N208" s="5"/>
    </row>
    <row r="209" spans="1:14" s="3" customFormat="1" ht="15">
      <c r="A209" s="17"/>
      <c r="B209" s="17"/>
      <c r="C209" s="17">
        <v>4218</v>
      </c>
      <c r="D209" s="27" t="s">
        <v>15</v>
      </c>
      <c r="E209" s="10"/>
      <c r="F209" s="10">
        <v>6641</v>
      </c>
      <c r="G209" s="10"/>
      <c r="H209" s="10">
        <v>375</v>
      </c>
      <c r="I209" s="10">
        <f>F209+G209-H209</f>
        <v>6266</v>
      </c>
      <c r="J209" s="5"/>
      <c r="K209" s="5"/>
      <c r="L209" s="5"/>
      <c r="M209" s="5"/>
      <c r="N209" s="5"/>
    </row>
    <row r="210" spans="1:14" s="3" customFormat="1" ht="15">
      <c r="A210" s="17"/>
      <c r="B210" s="17"/>
      <c r="C210" s="17">
        <v>4219</v>
      </c>
      <c r="D210" s="27" t="s">
        <v>15</v>
      </c>
      <c r="E210" s="10"/>
      <c r="F210" s="10">
        <v>2214</v>
      </c>
      <c r="G210" s="66"/>
      <c r="H210" s="64">
        <v>125</v>
      </c>
      <c r="I210" s="64">
        <f>F210+G210-H210</f>
        <v>2089</v>
      </c>
      <c r="J210" s="5"/>
      <c r="K210" s="5"/>
      <c r="L210" s="5"/>
      <c r="M210" s="5"/>
      <c r="N210" s="5"/>
    </row>
    <row r="211" spans="1:14" s="3" customFormat="1" ht="30">
      <c r="A211" s="17"/>
      <c r="B211" s="17"/>
      <c r="C211" s="17">
        <v>4240</v>
      </c>
      <c r="D211" s="27" t="s">
        <v>54</v>
      </c>
      <c r="E211" s="10"/>
      <c r="F211" s="10">
        <v>20000</v>
      </c>
      <c r="G211" s="10"/>
      <c r="H211" s="12"/>
      <c r="I211" s="12">
        <f aca="true" t="shared" si="6" ref="I211:I229">F211+G211-H211</f>
        <v>20000</v>
      </c>
      <c r="J211" s="5"/>
      <c r="K211" s="5"/>
      <c r="L211" s="5"/>
      <c r="M211" s="5"/>
      <c r="N211" s="5"/>
    </row>
    <row r="212" spans="1:14" s="3" customFormat="1" ht="30">
      <c r="A212" s="17"/>
      <c r="B212" s="17"/>
      <c r="C212" s="17">
        <v>4248</v>
      </c>
      <c r="D212" s="27" t="s">
        <v>54</v>
      </c>
      <c r="E212" s="10"/>
      <c r="F212" s="10">
        <v>17104</v>
      </c>
      <c r="G212" s="10">
        <v>1650</v>
      </c>
      <c r="H212" s="12"/>
      <c r="I212" s="12">
        <f>F212+G212-H212</f>
        <v>18754</v>
      </c>
      <c r="J212" s="5"/>
      <c r="K212" s="5"/>
      <c r="L212" s="5"/>
      <c r="M212" s="5"/>
      <c r="N212" s="5"/>
    </row>
    <row r="213" spans="1:14" s="3" customFormat="1" ht="30">
      <c r="A213" s="17"/>
      <c r="B213" s="17"/>
      <c r="C213" s="17">
        <v>4249</v>
      </c>
      <c r="D213" s="27" t="s">
        <v>54</v>
      </c>
      <c r="E213" s="10"/>
      <c r="F213" s="10">
        <v>5701</v>
      </c>
      <c r="G213" s="10">
        <v>550</v>
      </c>
      <c r="H213" s="12"/>
      <c r="I213" s="12">
        <f t="shared" si="6"/>
        <v>6251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4260</v>
      </c>
      <c r="D214" s="27" t="s">
        <v>25</v>
      </c>
      <c r="E214" s="10"/>
      <c r="F214" s="10">
        <v>18500</v>
      </c>
      <c r="G214" s="66"/>
      <c r="H214" s="64"/>
      <c r="I214" s="64">
        <f t="shared" si="6"/>
        <v>18500</v>
      </c>
      <c r="J214" s="5"/>
      <c r="K214" s="5"/>
      <c r="L214" s="5"/>
      <c r="M214" s="5"/>
      <c r="N214" s="5"/>
    </row>
    <row r="215" spans="1:14" s="3" customFormat="1" ht="15">
      <c r="A215" s="17"/>
      <c r="B215" s="17"/>
      <c r="C215" s="17">
        <v>4268</v>
      </c>
      <c r="D215" s="27" t="s">
        <v>25</v>
      </c>
      <c r="E215" s="10"/>
      <c r="F215" s="10">
        <v>0</v>
      </c>
      <c r="G215" s="66"/>
      <c r="H215" s="64"/>
      <c r="I215" s="64">
        <f>F215+G215-H215</f>
        <v>0</v>
      </c>
      <c r="J215" s="5"/>
      <c r="K215" s="5"/>
      <c r="L215" s="5"/>
      <c r="M215" s="5"/>
      <c r="N215" s="5"/>
    </row>
    <row r="216" spans="1:14" s="3" customFormat="1" ht="15">
      <c r="A216" s="17"/>
      <c r="B216" s="17"/>
      <c r="C216" s="17">
        <v>4269</v>
      </c>
      <c r="D216" s="27" t="s">
        <v>25</v>
      </c>
      <c r="E216" s="10"/>
      <c r="F216" s="10"/>
      <c r="G216" s="66"/>
      <c r="H216" s="64"/>
      <c r="I216" s="64">
        <f>F216+G216-H216</f>
        <v>0</v>
      </c>
      <c r="J216" s="5"/>
      <c r="K216" s="5"/>
      <c r="L216" s="5"/>
      <c r="M216" s="5"/>
      <c r="N216" s="5"/>
    </row>
    <row r="217" spans="1:14" s="3" customFormat="1" ht="15">
      <c r="A217" s="17"/>
      <c r="B217" s="17"/>
      <c r="C217" s="17">
        <v>4270</v>
      </c>
      <c r="D217" s="27" t="s">
        <v>26</v>
      </c>
      <c r="E217" s="10"/>
      <c r="F217" s="10">
        <v>15000</v>
      </c>
      <c r="G217" s="66"/>
      <c r="H217" s="64">
        <v>2000</v>
      </c>
      <c r="I217" s="64">
        <f t="shared" si="6"/>
        <v>13000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4300</v>
      </c>
      <c r="D218" s="27" t="s">
        <v>16</v>
      </c>
      <c r="E218" s="10"/>
      <c r="F218" s="10">
        <v>25000</v>
      </c>
      <c r="G218" s="66"/>
      <c r="H218" s="64"/>
      <c r="I218" s="64">
        <f t="shared" si="6"/>
        <v>25000</v>
      </c>
      <c r="J218" s="5"/>
      <c r="K218" s="5"/>
      <c r="L218" s="5"/>
      <c r="M218" s="5"/>
      <c r="N218" s="5"/>
    </row>
    <row r="219" spans="1:14" s="3" customFormat="1" ht="15">
      <c r="A219" s="17"/>
      <c r="B219" s="17"/>
      <c r="C219" s="17">
        <v>4308</v>
      </c>
      <c r="D219" s="27" t="s">
        <v>16</v>
      </c>
      <c r="E219" s="10"/>
      <c r="F219" s="10">
        <v>10635</v>
      </c>
      <c r="G219" s="66"/>
      <c r="H219" s="64">
        <v>825</v>
      </c>
      <c r="I219" s="64">
        <f>F219+G219-H219</f>
        <v>9810</v>
      </c>
      <c r="J219" s="5"/>
      <c r="K219" s="5"/>
      <c r="L219" s="5"/>
      <c r="M219" s="5"/>
      <c r="N219" s="5"/>
    </row>
    <row r="220" spans="1:14" s="3" customFormat="1" ht="15">
      <c r="A220" s="17"/>
      <c r="B220" s="17"/>
      <c r="C220" s="17">
        <v>4309</v>
      </c>
      <c r="D220" s="27" t="s">
        <v>16</v>
      </c>
      <c r="E220" s="10"/>
      <c r="F220" s="10">
        <v>3545</v>
      </c>
      <c r="G220" s="66"/>
      <c r="H220" s="64">
        <v>275</v>
      </c>
      <c r="I220" s="64">
        <f>F220+G220-H220</f>
        <v>3270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4350</v>
      </c>
      <c r="D221" s="27" t="s">
        <v>121</v>
      </c>
      <c r="E221" s="10"/>
      <c r="F221" s="10">
        <v>2500</v>
      </c>
      <c r="G221" s="66"/>
      <c r="H221" s="64"/>
      <c r="I221" s="64">
        <f t="shared" si="6"/>
        <v>2500</v>
      </c>
      <c r="J221" s="5"/>
      <c r="K221" s="5"/>
      <c r="L221" s="5"/>
      <c r="M221" s="5"/>
      <c r="N221" s="5"/>
    </row>
    <row r="222" spans="1:14" s="3" customFormat="1" ht="15">
      <c r="A222" s="17"/>
      <c r="B222" s="17"/>
      <c r="C222" s="17">
        <v>4410</v>
      </c>
      <c r="D222" s="27" t="s">
        <v>38</v>
      </c>
      <c r="E222" s="10"/>
      <c r="F222" s="10">
        <v>8000</v>
      </c>
      <c r="G222" s="66"/>
      <c r="H222" s="64">
        <v>1000</v>
      </c>
      <c r="I222" s="64">
        <f t="shared" si="6"/>
        <v>7000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4418</v>
      </c>
      <c r="D223" s="27" t="s">
        <v>38</v>
      </c>
      <c r="E223" s="10"/>
      <c r="F223" s="10">
        <v>450</v>
      </c>
      <c r="G223" s="66"/>
      <c r="H223" s="64">
        <v>450</v>
      </c>
      <c r="I223" s="64">
        <f>F223+G223-H223</f>
        <v>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4419</v>
      </c>
      <c r="D224" s="27" t="s">
        <v>38</v>
      </c>
      <c r="E224" s="10"/>
      <c r="F224" s="10">
        <v>150</v>
      </c>
      <c r="G224" s="66"/>
      <c r="H224" s="64">
        <v>150</v>
      </c>
      <c r="I224" s="64">
        <f>F224+G224-H224</f>
        <v>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4420</v>
      </c>
      <c r="D225" s="27" t="s">
        <v>86</v>
      </c>
      <c r="E225" s="10"/>
      <c r="F225" s="10"/>
      <c r="G225" s="66">
        <v>1000</v>
      </c>
      <c r="H225" s="64"/>
      <c r="I225" s="64">
        <f>F225+G225-H225</f>
        <v>1000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4430</v>
      </c>
      <c r="D226" s="27" t="s">
        <v>82</v>
      </c>
      <c r="E226" s="10"/>
      <c r="F226" s="10">
        <v>3000</v>
      </c>
      <c r="G226" s="66"/>
      <c r="H226" s="64"/>
      <c r="I226" s="64">
        <f t="shared" si="6"/>
        <v>3000</v>
      </c>
      <c r="J226" s="5"/>
      <c r="K226" s="5"/>
      <c r="L226" s="5"/>
      <c r="M226" s="5"/>
      <c r="N226" s="5"/>
    </row>
    <row r="227" spans="1:14" s="3" customFormat="1" ht="30">
      <c r="A227" s="17"/>
      <c r="B227" s="17"/>
      <c r="C227" s="17">
        <v>4440</v>
      </c>
      <c r="D227" s="27" t="s">
        <v>55</v>
      </c>
      <c r="E227" s="10"/>
      <c r="F227" s="10">
        <v>90576</v>
      </c>
      <c r="G227" s="10"/>
      <c r="H227" s="12"/>
      <c r="I227" s="12">
        <f t="shared" si="6"/>
        <v>90576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6050</v>
      </c>
      <c r="D228" s="27" t="s">
        <v>8</v>
      </c>
      <c r="E228" s="10"/>
      <c r="F228" s="10">
        <v>0</v>
      </c>
      <c r="G228" s="66"/>
      <c r="H228" s="64"/>
      <c r="I228" s="64">
        <f t="shared" si="6"/>
        <v>0</v>
      </c>
      <c r="J228" s="5"/>
      <c r="K228" s="5"/>
      <c r="L228" s="5"/>
      <c r="M228" s="5"/>
      <c r="N228" s="5"/>
    </row>
    <row r="229" spans="1:14" s="3" customFormat="1" ht="30">
      <c r="A229" s="17"/>
      <c r="B229" s="17"/>
      <c r="C229" s="17">
        <v>6060</v>
      </c>
      <c r="D229" s="27" t="s">
        <v>43</v>
      </c>
      <c r="E229" s="10"/>
      <c r="F229" s="10">
        <v>0</v>
      </c>
      <c r="G229" s="10"/>
      <c r="H229" s="12"/>
      <c r="I229" s="12">
        <f t="shared" si="6"/>
        <v>0</v>
      </c>
      <c r="J229" s="5"/>
      <c r="K229" s="5"/>
      <c r="L229" s="5"/>
      <c r="M229" s="5"/>
      <c r="N229" s="5"/>
    </row>
    <row r="230" spans="1:14" s="49" customFormat="1" ht="15.75">
      <c r="A230" s="30"/>
      <c r="B230" s="30">
        <v>80113</v>
      </c>
      <c r="C230" s="30"/>
      <c r="D230" s="42" t="s">
        <v>58</v>
      </c>
      <c r="E230" s="43"/>
      <c r="F230" s="43">
        <f>F231</f>
        <v>647600</v>
      </c>
      <c r="G230" s="43">
        <f>G231</f>
        <v>0</v>
      </c>
      <c r="H230" s="43">
        <f>H231</f>
        <v>0</v>
      </c>
      <c r="I230" s="43">
        <f>I231</f>
        <v>647600</v>
      </c>
      <c r="J230" s="51"/>
      <c r="K230" s="51"/>
      <c r="L230" s="51"/>
      <c r="M230" s="51"/>
      <c r="N230" s="51"/>
    </row>
    <row r="231" spans="1:14" s="3" customFormat="1" ht="15">
      <c r="A231" s="17"/>
      <c r="B231" s="17"/>
      <c r="C231" s="17">
        <v>4300</v>
      </c>
      <c r="D231" s="27" t="s">
        <v>16</v>
      </c>
      <c r="E231" s="10"/>
      <c r="F231" s="10">
        <v>647600</v>
      </c>
      <c r="G231" s="66"/>
      <c r="H231" s="64"/>
      <c r="I231" s="64">
        <f>F231+G231-H231</f>
        <v>647600</v>
      </c>
      <c r="J231" s="5"/>
      <c r="K231" s="5"/>
      <c r="L231" s="5"/>
      <c r="M231" s="5"/>
      <c r="N231" s="5"/>
    </row>
    <row r="232" spans="1:14" s="49" customFormat="1" ht="31.5">
      <c r="A232" s="30"/>
      <c r="B232" s="30">
        <v>80114</v>
      </c>
      <c r="C232" s="30"/>
      <c r="D232" s="42" t="s">
        <v>59</v>
      </c>
      <c r="E232" s="43"/>
      <c r="F232" s="43">
        <f>F233+F234+F235+F236+F238+F240+F242+F243+F244+F241+F239+F237</f>
        <v>287217</v>
      </c>
      <c r="G232" s="43">
        <f>G233+G234+G235+G236+G238+G240+G242+G243+G244+G241+G239+G237</f>
        <v>4000</v>
      </c>
      <c r="H232" s="43">
        <f>H233+H234+H235+H236+H238+H240+H242+H243+H244+H241+H239+H237</f>
        <v>0</v>
      </c>
      <c r="I232" s="43">
        <f>I233+I234+I235+I236+I238+I240+I242+I243+I244+I241+I239+I237</f>
        <v>291217</v>
      </c>
      <c r="J232" s="51"/>
      <c r="K232" s="51"/>
      <c r="L232" s="51"/>
      <c r="M232" s="51"/>
      <c r="N232" s="51"/>
    </row>
    <row r="233" spans="1:14" s="3" customFormat="1" ht="15">
      <c r="A233" s="17"/>
      <c r="B233" s="17"/>
      <c r="C233" s="17">
        <v>4010</v>
      </c>
      <c r="D233" s="27" t="s">
        <v>40</v>
      </c>
      <c r="E233" s="10"/>
      <c r="F233" s="10">
        <v>179375</v>
      </c>
      <c r="G233" s="66"/>
      <c r="H233" s="64"/>
      <c r="I233" s="64">
        <f>F233+G233-H233</f>
        <v>179375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4040</v>
      </c>
      <c r="D234" s="27" t="s">
        <v>53</v>
      </c>
      <c r="E234" s="10"/>
      <c r="F234" s="10">
        <v>14395</v>
      </c>
      <c r="G234" s="66"/>
      <c r="H234" s="64"/>
      <c r="I234" s="64">
        <f>F234++G234-H234</f>
        <v>14395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4110</v>
      </c>
      <c r="D235" s="27" t="s">
        <v>33</v>
      </c>
      <c r="E235" s="10"/>
      <c r="F235" s="10">
        <v>33832</v>
      </c>
      <c r="G235" s="66"/>
      <c r="H235" s="64"/>
      <c r="I235" s="64">
        <f>F235+G235--H235</f>
        <v>33832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4120</v>
      </c>
      <c r="D236" s="27" t="s">
        <v>34</v>
      </c>
      <c r="E236" s="10"/>
      <c r="F236" s="10">
        <v>4747</v>
      </c>
      <c r="G236" s="66"/>
      <c r="H236" s="64"/>
      <c r="I236" s="64">
        <f>F236++G236-H236</f>
        <v>4747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4170</v>
      </c>
      <c r="D237" s="27" t="s">
        <v>101</v>
      </c>
      <c r="E237" s="10"/>
      <c r="F237" s="10">
        <v>0</v>
      </c>
      <c r="G237" s="66"/>
      <c r="H237" s="64"/>
      <c r="I237" s="64">
        <f>F237+G237-H237</f>
        <v>0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4210</v>
      </c>
      <c r="D238" s="27" t="s">
        <v>15</v>
      </c>
      <c r="E238" s="10"/>
      <c r="F238" s="10">
        <v>19000</v>
      </c>
      <c r="G238" s="66"/>
      <c r="H238" s="64"/>
      <c r="I238" s="64">
        <f>F238+G238-H238</f>
        <v>19000</v>
      </c>
      <c r="J238" s="5"/>
      <c r="K238" s="5"/>
      <c r="L238" s="5"/>
      <c r="M238" s="5"/>
      <c r="N238" s="5"/>
    </row>
    <row r="239" spans="1:14" s="3" customFormat="1" ht="15">
      <c r="A239" s="17"/>
      <c r="B239" s="17"/>
      <c r="C239" s="17">
        <v>4270</v>
      </c>
      <c r="D239" s="27" t="s">
        <v>26</v>
      </c>
      <c r="E239" s="10"/>
      <c r="F239" s="10">
        <v>3000</v>
      </c>
      <c r="G239" s="66"/>
      <c r="H239" s="64"/>
      <c r="I239" s="64">
        <f>F239+G239---H239</f>
        <v>3000</v>
      </c>
      <c r="J239" s="5"/>
      <c r="K239" s="5"/>
      <c r="L239" s="5"/>
      <c r="M239" s="5"/>
      <c r="N239" s="5"/>
    </row>
    <row r="240" spans="1:14" s="3" customFormat="1" ht="15">
      <c r="A240" s="17"/>
      <c r="B240" s="17"/>
      <c r="C240" s="17">
        <v>4300</v>
      </c>
      <c r="D240" s="27" t="s">
        <v>16</v>
      </c>
      <c r="E240" s="10"/>
      <c r="F240" s="10">
        <v>22000</v>
      </c>
      <c r="G240" s="66"/>
      <c r="H240" s="64"/>
      <c r="I240" s="64">
        <f>F240+G240-H240</f>
        <v>22000</v>
      </c>
      <c r="J240" s="5"/>
      <c r="K240" s="5"/>
      <c r="L240" s="5"/>
      <c r="M240" s="5"/>
      <c r="N240" s="5"/>
    </row>
    <row r="241" spans="1:14" s="3" customFormat="1" ht="15">
      <c r="A241" s="17"/>
      <c r="B241" s="17"/>
      <c r="C241" s="17">
        <v>4350</v>
      </c>
      <c r="D241" s="27" t="s">
        <v>121</v>
      </c>
      <c r="E241" s="10"/>
      <c r="F241" s="10">
        <v>2000</v>
      </c>
      <c r="G241" s="66"/>
      <c r="H241" s="64"/>
      <c r="I241" s="64">
        <f>F241++G241---H241</f>
        <v>2000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4410</v>
      </c>
      <c r="D242" s="27" t="s">
        <v>38</v>
      </c>
      <c r="E242" s="10"/>
      <c r="F242" s="10">
        <v>5500</v>
      </c>
      <c r="G242" s="66"/>
      <c r="H242" s="64"/>
      <c r="I242" s="64">
        <f>F242+G242-H242</f>
        <v>5500</v>
      </c>
      <c r="J242" s="5"/>
      <c r="K242" s="5"/>
      <c r="L242" s="5"/>
      <c r="M242" s="5"/>
      <c r="N242" s="5"/>
    </row>
    <row r="243" spans="1:14" s="3" customFormat="1" ht="30">
      <c r="A243" s="17"/>
      <c r="B243" s="17"/>
      <c r="C243" s="17">
        <v>4440</v>
      </c>
      <c r="D243" s="27" t="s">
        <v>55</v>
      </c>
      <c r="E243" s="10"/>
      <c r="F243" s="10">
        <v>3368</v>
      </c>
      <c r="G243" s="10"/>
      <c r="H243" s="12"/>
      <c r="I243" s="12">
        <f>F243+G243-H243</f>
        <v>3368</v>
      </c>
      <c r="J243" s="5"/>
      <c r="K243" s="5"/>
      <c r="L243" s="5"/>
      <c r="M243" s="5"/>
      <c r="N243" s="5"/>
    </row>
    <row r="244" spans="1:14" s="3" customFormat="1" ht="30">
      <c r="A244" s="17"/>
      <c r="B244" s="17"/>
      <c r="C244" s="17">
        <v>6060</v>
      </c>
      <c r="D244" s="27" t="s">
        <v>43</v>
      </c>
      <c r="E244" s="10"/>
      <c r="F244" s="10">
        <v>0</v>
      </c>
      <c r="G244" s="10">
        <v>4000</v>
      </c>
      <c r="H244" s="12"/>
      <c r="I244" s="12">
        <f>F244+G244-H244</f>
        <v>4000</v>
      </c>
      <c r="J244" s="5"/>
      <c r="K244" s="5"/>
      <c r="L244" s="5"/>
      <c r="M244" s="5"/>
      <c r="N244" s="5"/>
    </row>
    <row r="245" spans="1:14" s="49" customFormat="1" ht="15.75">
      <c r="A245" s="30"/>
      <c r="B245" s="30">
        <v>80146</v>
      </c>
      <c r="C245" s="30"/>
      <c r="D245" s="42" t="s">
        <v>60</v>
      </c>
      <c r="E245" s="43"/>
      <c r="F245" s="43">
        <f>F246</f>
        <v>40331</v>
      </c>
      <c r="G245" s="43">
        <f>G246</f>
        <v>0</v>
      </c>
      <c r="H245" s="43">
        <f>H246</f>
        <v>0</v>
      </c>
      <c r="I245" s="43">
        <f>I246</f>
        <v>40331</v>
      </c>
      <c r="J245" s="51"/>
      <c r="K245" s="51"/>
      <c r="L245" s="51"/>
      <c r="M245" s="51"/>
      <c r="N245" s="51"/>
    </row>
    <row r="246" spans="1:14" s="3" customFormat="1" ht="15">
      <c r="A246" s="17"/>
      <c r="B246" s="17"/>
      <c r="C246" s="17">
        <v>4300</v>
      </c>
      <c r="D246" s="27" t="s">
        <v>16</v>
      </c>
      <c r="E246" s="10"/>
      <c r="F246" s="10">
        <v>40331</v>
      </c>
      <c r="G246" s="66"/>
      <c r="H246" s="64"/>
      <c r="I246" s="64">
        <f>F246+G246-H246</f>
        <v>40331</v>
      </c>
      <c r="J246" s="5"/>
      <c r="K246" s="5"/>
      <c r="L246" s="5"/>
      <c r="M246" s="5"/>
      <c r="N246" s="5"/>
    </row>
    <row r="247" spans="1:14" s="3" customFormat="1" ht="15">
      <c r="A247" s="17"/>
      <c r="B247" s="17"/>
      <c r="C247" s="17">
        <v>4303</v>
      </c>
      <c r="D247" s="27" t="s">
        <v>16</v>
      </c>
      <c r="E247" s="10"/>
      <c r="F247" s="10"/>
      <c r="G247" s="66"/>
      <c r="H247" s="64"/>
      <c r="I247" s="64">
        <f>F247+G247-H247</f>
        <v>0</v>
      </c>
      <c r="J247" s="5"/>
      <c r="K247" s="5"/>
      <c r="L247" s="5"/>
      <c r="M247" s="5"/>
      <c r="N247" s="5"/>
    </row>
    <row r="248" spans="1:14" s="49" customFormat="1" ht="15.75">
      <c r="A248" s="30"/>
      <c r="B248" s="30">
        <v>80195</v>
      </c>
      <c r="C248" s="30"/>
      <c r="D248" s="42" t="s">
        <v>11</v>
      </c>
      <c r="E248" s="43"/>
      <c r="F248" s="43">
        <f>F250</f>
        <v>41000</v>
      </c>
      <c r="G248" s="43">
        <f>G250</f>
        <v>0</v>
      </c>
      <c r="H248" s="43">
        <f>H250</f>
        <v>0</v>
      </c>
      <c r="I248" s="43">
        <f>I250</f>
        <v>41000</v>
      </c>
      <c r="J248" s="51"/>
      <c r="K248" s="51"/>
      <c r="L248" s="51"/>
      <c r="M248" s="51"/>
      <c r="N248" s="51"/>
    </row>
    <row r="249" spans="1:14" s="49" customFormat="1" ht="15.75">
      <c r="A249" s="30"/>
      <c r="B249" s="30"/>
      <c r="C249" s="17">
        <v>4170</v>
      </c>
      <c r="D249" s="27" t="s">
        <v>101</v>
      </c>
      <c r="E249" s="10"/>
      <c r="F249" s="10"/>
      <c r="G249" s="66"/>
      <c r="H249" s="64"/>
      <c r="I249" s="64">
        <f>F249+G249-H249</f>
        <v>0</v>
      </c>
      <c r="J249" s="51"/>
      <c r="K249" s="51"/>
      <c r="L249" s="51"/>
      <c r="M249" s="51"/>
      <c r="N249" s="51"/>
    </row>
    <row r="250" spans="1:14" s="3" customFormat="1" ht="30">
      <c r="A250" s="17"/>
      <c r="B250" s="17"/>
      <c r="C250" s="17">
        <v>4440</v>
      </c>
      <c r="D250" s="27" t="s">
        <v>42</v>
      </c>
      <c r="E250" s="10"/>
      <c r="F250" s="10">
        <v>41000</v>
      </c>
      <c r="G250" s="10"/>
      <c r="H250" s="12"/>
      <c r="I250" s="12">
        <f>F250+G250-H250</f>
        <v>41000</v>
      </c>
      <c r="J250" s="5"/>
      <c r="K250" s="5"/>
      <c r="L250" s="5"/>
      <c r="M250" s="5"/>
      <c r="N250" s="5"/>
    </row>
    <row r="251" spans="1:14" s="3" customFormat="1" ht="15.75">
      <c r="A251" s="32">
        <v>851</v>
      </c>
      <c r="B251" s="20"/>
      <c r="C251" s="20"/>
      <c r="D251" s="24" t="s">
        <v>61</v>
      </c>
      <c r="E251" s="11"/>
      <c r="F251" s="11">
        <f>F255+F261+F252</f>
        <v>205980</v>
      </c>
      <c r="G251" s="11">
        <f>G255+G261+G252</f>
        <v>0</v>
      </c>
      <c r="H251" s="11">
        <f>H255+H261+H252</f>
        <v>0</v>
      </c>
      <c r="I251" s="11">
        <f>I255+I261+I252</f>
        <v>205980</v>
      </c>
      <c r="J251" s="5"/>
      <c r="K251" s="5"/>
      <c r="L251" s="5"/>
      <c r="M251" s="5"/>
      <c r="N251" s="5"/>
    </row>
    <row r="252" spans="1:14" s="3" customFormat="1" ht="15.75">
      <c r="A252" s="34"/>
      <c r="B252" s="34">
        <v>85121</v>
      </c>
      <c r="C252" s="35"/>
      <c r="D252" s="52" t="s">
        <v>117</v>
      </c>
      <c r="E252" s="41"/>
      <c r="F252" s="41">
        <f>F253+F254</f>
        <v>79980</v>
      </c>
      <c r="G252" s="41">
        <f>G253+G254</f>
        <v>0</v>
      </c>
      <c r="H252" s="41">
        <f>H253+H254</f>
        <v>0</v>
      </c>
      <c r="I252" s="41">
        <f>I253+I254</f>
        <v>79980</v>
      </c>
      <c r="J252" s="5"/>
      <c r="K252" s="5"/>
      <c r="L252" s="5"/>
      <c r="M252" s="5"/>
      <c r="N252" s="5"/>
    </row>
    <row r="253" spans="1:14" s="3" customFormat="1" ht="27.75" customHeight="1">
      <c r="A253" s="34"/>
      <c r="B253" s="34"/>
      <c r="C253" s="35">
        <v>6050</v>
      </c>
      <c r="D253" s="27" t="s">
        <v>8</v>
      </c>
      <c r="E253" s="41"/>
      <c r="F253" s="12">
        <v>79980</v>
      </c>
      <c r="G253" s="12"/>
      <c r="H253" s="12"/>
      <c r="I253" s="12">
        <f>F253+G253-H253</f>
        <v>79980</v>
      </c>
      <c r="J253" s="5"/>
      <c r="K253" s="5"/>
      <c r="L253" s="5"/>
      <c r="M253" s="5"/>
      <c r="N253" s="5"/>
    </row>
    <row r="254" spans="1:14" s="3" customFormat="1" ht="15.75" hidden="1">
      <c r="A254" s="34"/>
      <c r="B254" s="35"/>
      <c r="C254" s="35"/>
      <c r="D254" s="27"/>
      <c r="E254" s="41"/>
      <c r="F254" s="12"/>
      <c r="G254" s="12"/>
      <c r="H254" s="12"/>
      <c r="I254" s="12"/>
      <c r="J254" s="5"/>
      <c r="K254" s="5"/>
      <c r="L254" s="5"/>
      <c r="M254" s="5"/>
      <c r="N254" s="5"/>
    </row>
    <row r="255" spans="1:14" s="49" customFormat="1" ht="15.75">
      <c r="A255" s="30"/>
      <c r="B255" s="30">
        <v>85154</v>
      </c>
      <c r="C255" s="30"/>
      <c r="D255" s="42" t="s">
        <v>62</v>
      </c>
      <c r="E255" s="43"/>
      <c r="F255" s="43">
        <f>F256+F257+F258+F259+F260</f>
        <v>126000</v>
      </c>
      <c r="G255" s="43">
        <f>G256+G257+G258+G259+G260</f>
        <v>0</v>
      </c>
      <c r="H255" s="43">
        <f>H256+H257+H258+H259+H260</f>
        <v>0</v>
      </c>
      <c r="I255" s="43">
        <f>I256+I257+I258+I259+I260</f>
        <v>126000</v>
      </c>
      <c r="J255" s="51"/>
      <c r="K255" s="51"/>
      <c r="L255" s="51"/>
      <c r="M255" s="51"/>
      <c r="N255" s="51"/>
    </row>
    <row r="256" spans="1:14" s="3" customFormat="1" ht="15" hidden="1">
      <c r="A256" s="17"/>
      <c r="B256" s="17"/>
      <c r="C256" s="17"/>
      <c r="D256" s="27"/>
      <c r="E256" s="10"/>
      <c r="F256" s="10"/>
      <c r="G256" s="10"/>
      <c r="H256" s="12"/>
      <c r="I256" s="12"/>
      <c r="J256" s="5"/>
      <c r="K256" s="5"/>
      <c r="L256" s="5"/>
      <c r="M256" s="5"/>
      <c r="N256" s="5"/>
    </row>
    <row r="257" spans="1:14" s="3" customFormat="1" ht="15">
      <c r="A257" s="17"/>
      <c r="B257" s="17"/>
      <c r="C257" s="17">
        <v>3030</v>
      </c>
      <c r="D257" s="27" t="s">
        <v>37</v>
      </c>
      <c r="E257" s="10"/>
      <c r="F257" s="10">
        <v>30000</v>
      </c>
      <c r="G257" s="66"/>
      <c r="H257" s="64"/>
      <c r="I257" s="64">
        <f>F257+G257-H257</f>
        <v>30000</v>
      </c>
      <c r="J257" s="5"/>
      <c r="K257" s="5"/>
      <c r="L257" s="5"/>
      <c r="M257" s="5"/>
      <c r="N257" s="5"/>
    </row>
    <row r="258" spans="1:14" s="3" customFormat="1" ht="15">
      <c r="A258" s="17"/>
      <c r="B258" s="17"/>
      <c r="C258" s="17">
        <v>4210</v>
      </c>
      <c r="D258" s="27" t="s">
        <v>15</v>
      </c>
      <c r="E258" s="10"/>
      <c r="F258" s="10">
        <v>34600</v>
      </c>
      <c r="G258" s="66"/>
      <c r="H258" s="64"/>
      <c r="I258" s="64">
        <f>F258++G258-H258</f>
        <v>34600</v>
      </c>
      <c r="J258" s="5"/>
      <c r="K258" s="5"/>
      <c r="L258" s="5"/>
      <c r="M258" s="5"/>
      <c r="N258" s="5"/>
    </row>
    <row r="259" spans="1:14" s="3" customFormat="1" ht="15">
      <c r="A259" s="17"/>
      <c r="B259" s="17"/>
      <c r="C259" s="17">
        <v>4300</v>
      </c>
      <c r="D259" s="27" t="s">
        <v>16</v>
      </c>
      <c r="E259" s="10"/>
      <c r="F259" s="10">
        <v>60400</v>
      </c>
      <c r="G259" s="66"/>
      <c r="H259" s="64"/>
      <c r="I259" s="64">
        <f>F259+G259-H259</f>
        <v>60400</v>
      </c>
      <c r="J259" s="5"/>
      <c r="K259" s="5"/>
      <c r="L259" s="5"/>
      <c r="M259" s="5"/>
      <c r="N259" s="5"/>
    </row>
    <row r="260" spans="1:14" s="3" customFormat="1" ht="15">
      <c r="A260" s="17"/>
      <c r="B260" s="17"/>
      <c r="C260" s="17">
        <v>4410</v>
      </c>
      <c r="D260" s="27" t="s">
        <v>38</v>
      </c>
      <c r="E260" s="10"/>
      <c r="F260" s="10">
        <v>1000</v>
      </c>
      <c r="G260" s="66"/>
      <c r="H260" s="64"/>
      <c r="I260" s="64">
        <f>F260+G260--H260</f>
        <v>1000</v>
      </c>
      <c r="J260" s="5"/>
      <c r="K260" s="5"/>
      <c r="L260" s="5"/>
      <c r="M260" s="5"/>
      <c r="N260" s="5"/>
    </row>
    <row r="261" spans="1:14" s="49" customFormat="1" ht="15.75">
      <c r="A261" s="30"/>
      <c r="B261" s="30">
        <v>85195</v>
      </c>
      <c r="C261" s="30"/>
      <c r="D261" s="42" t="s">
        <v>11</v>
      </c>
      <c r="E261" s="43"/>
      <c r="F261" s="43">
        <f>F262</f>
        <v>0</v>
      </c>
      <c r="G261" s="65"/>
      <c r="H261" s="62"/>
      <c r="I261" s="62">
        <f>I262</f>
        <v>0</v>
      </c>
      <c r="J261" s="51"/>
      <c r="K261" s="51"/>
      <c r="L261" s="51"/>
      <c r="M261" s="51"/>
      <c r="N261" s="51"/>
    </row>
    <row r="262" spans="1:14" s="3" customFormat="1" ht="15">
      <c r="A262" s="17"/>
      <c r="B262" s="17"/>
      <c r="C262" s="17">
        <v>4280</v>
      </c>
      <c r="D262" s="27" t="s">
        <v>63</v>
      </c>
      <c r="E262" s="10"/>
      <c r="F262" s="10">
        <v>0</v>
      </c>
      <c r="G262" s="66"/>
      <c r="H262" s="64"/>
      <c r="I262" s="64">
        <f>F262+G262-H262</f>
        <v>0</v>
      </c>
      <c r="J262" s="5"/>
      <c r="K262" s="5"/>
      <c r="L262" s="5"/>
      <c r="M262" s="5"/>
      <c r="N262" s="5"/>
    </row>
    <row r="263" spans="1:14" s="3" customFormat="1" ht="15.75">
      <c r="A263" s="32">
        <v>852</v>
      </c>
      <c r="B263" s="20"/>
      <c r="C263" s="20"/>
      <c r="D263" s="24" t="s">
        <v>83</v>
      </c>
      <c r="E263" s="11"/>
      <c r="F263" s="11">
        <f>F274+F276+F279+F281+F283+F298+F264+F266</f>
        <v>5578584</v>
      </c>
      <c r="G263" s="59">
        <f>G264+G266+G274+G276+G279+G283+G298</f>
        <v>165369</v>
      </c>
      <c r="H263" s="59">
        <f>H264+H266+H274+H276+H279+H283+H298</f>
        <v>2369</v>
      </c>
      <c r="I263" s="59">
        <f>I264+I266+I274+I276+I279+I281+I283+I296+I298</f>
        <v>5741584</v>
      </c>
      <c r="J263" s="5"/>
      <c r="K263" s="5"/>
      <c r="L263" s="5"/>
      <c r="M263" s="5"/>
      <c r="N263" s="5"/>
    </row>
    <row r="264" spans="1:14" s="49" customFormat="1" ht="15.75">
      <c r="A264" s="34"/>
      <c r="B264" s="34">
        <v>85202</v>
      </c>
      <c r="C264" s="34"/>
      <c r="D264" s="52" t="s">
        <v>103</v>
      </c>
      <c r="E264" s="41"/>
      <c r="F264" s="41">
        <f>F265</f>
        <v>35000</v>
      </c>
      <c r="G264" s="41">
        <f>G265</f>
        <v>0</v>
      </c>
      <c r="H264" s="41">
        <f>H265</f>
        <v>0</v>
      </c>
      <c r="I264" s="41">
        <f>I265</f>
        <v>35000</v>
      </c>
      <c r="J264" s="51"/>
      <c r="K264" s="51"/>
      <c r="L264" s="51"/>
      <c r="M264" s="51"/>
      <c r="N264" s="51"/>
    </row>
    <row r="265" spans="1:14" s="3" customFormat="1" ht="45">
      <c r="A265" s="34"/>
      <c r="B265" s="35"/>
      <c r="C265" s="35">
        <v>4330</v>
      </c>
      <c r="D265" s="28" t="s">
        <v>104</v>
      </c>
      <c r="E265" s="41"/>
      <c r="F265" s="12">
        <v>35000</v>
      </c>
      <c r="G265" s="10"/>
      <c r="H265" s="12"/>
      <c r="I265" s="12">
        <f>F265+G265-H265</f>
        <v>35000</v>
      </c>
      <c r="J265" s="5"/>
      <c r="K265" s="5"/>
      <c r="L265" s="5"/>
      <c r="M265" s="5"/>
      <c r="N265" s="5"/>
    </row>
    <row r="266" spans="1:14" s="49" customFormat="1" ht="63">
      <c r="A266" s="34"/>
      <c r="B266" s="34">
        <v>85212</v>
      </c>
      <c r="C266" s="34"/>
      <c r="D266" s="52" t="s">
        <v>138</v>
      </c>
      <c r="E266" s="41"/>
      <c r="F266" s="41">
        <f>F267+F268++F269++F270+F271++F272+F273</f>
        <v>4090000</v>
      </c>
      <c r="G266" s="41">
        <f>G267+G268++G269++G270+G271++G272+G273</f>
        <v>2369</v>
      </c>
      <c r="H266" s="41">
        <f>H267+H268++H269++H270+H271++H272+H273</f>
        <v>2369</v>
      </c>
      <c r="I266" s="41">
        <f>I267+I268++I269++I270+I271++I272+I273</f>
        <v>4090000</v>
      </c>
      <c r="J266" s="51"/>
      <c r="K266" s="51"/>
      <c r="L266" s="51"/>
      <c r="M266" s="51"/>
      <c r="N266" s="51"/>
    </row>
    <row r="267" spans="1:14" s="3" customFormat="1" ht="15.75">
      <c r="A267" s="34"/>
      <c r="B267" s="35"/>
      <c r="C267" s="35">
        <v>3110</v>
      </c>
      <c r="D267" s="27" t="s">
        <v>64</v>
      </c>
      <c r="E267" s="12"/>
      <c r="F267" s="12">
        <v>3842162</v>
      </c>
      <c r="G267" s="66"/>
      <c r="H267" s="64"/>
      <c r="I267" s="64">
        <f aca="true" t="shared" si="7" ref="I267:I272">F267+G267-H267</f>
        <v>3842162</v>
      </c>
      <c r="J267" s="5"/>
      <c r="K267" s="5"/>
      <c r="L267" s="5"/>
      <c r="M267" s="5"/>
      <c r="N267" s="5"/>
    </row>
    <row r="268" spans="1:14" s="3" customFormat="1" ht="15.75">
      <c r="A268" s="34"/>
      <c r="B268" s="35"/>
      <c r="C268" s="35">
        <v>4010</v>
      </c>
      <c r="D268" s="27" t="s">
        <v>40</v>
      </c>
      <c r="E268" s="12"/>
      <c r="F268" s="12">
        <v>72084</v>
      </c>
      <c r="G268" s="66"/>
      <c r="H268" s="64"/>
      <c r="I268" s="64">
        <f t="shared" si="7"/>
        <v>72084</v>
      </c>
      <c r="J268" s="5"/>
      <c r="K268" s="5"/>
      <c r="L268" s="5"/>
      <c r="M268" s="5"/>
      <c r="N268" s="5"/>
    </row>
    <row r="269" spans="1:14" s="3" customFormat="1" ht="15.75">
      <c r="A269" s="34"/>
      <c r="B269" s="35"/>
      <c r="C269" s="35">
        <v>4110</v>
      </c>
      <c r="D269" s="27" t="s">
        <v>33</v>
      </c>
      <c r="E269" s="12"/>
      <c r="F269" s="12">
        <v>141824</v>
      </c>
      <c r="G269" s="66"/>
      <c r="H269" s="64"/>
      <c r="I269" s="64">
        <f t="shared" si="7"/>
        <v>141824</v>
      </c>
      <c r="J269" s="5"/>
      <c r="K269" s="5"/>
      <c r="L269" s="5"/>
      <c r="M269" s="5"/>
      <c r="N269" s="5"/>
    </row>
    <row r="270" spans="1:14" s="3" customFormat="1" ht="15.75">
      <c r="A270" s="34"/>
      <c r="B270" s="35"/>
      <c r="C270" s="35">
        <v>4120</v>
      </c>
      <c r="D270" s="27" t="s">
        <v>34</v>
      </c>
      <c r="E270" s="12"/>
      <c r="F270" s="12">
        <v>1766</v>
      </c>
      <c r="G270" s="66"/>
      <c r="H270" s="64"/>
      <c r="I270" s="64">
        <f t="shared" si="7"/>
        <v>1766</v>
      </c>
      <c r="J270" s="5"/>
      <c r="K270" s="5"/>
      <c r="L270" s="5"/>
      <c r="M270" s="5"/>
      <c r="N270" s="5"/>
    </row>
    <row r="271" spans="1:14" s="3" customFormat="1" ht="15.75">
      <c r="A271" s="34"/>
      <c r="B271" s="35"/>
      <c r="C271" s="35">
        <v>4210</v>
      </c>
      <c r="D271" s="27" t="s">
        <v>15</v>
      </c>
      <c r="E271" s="12"/>
      <c r="F271" s="12">
        <v>17164</v>
      </c>
      <c r="G271" s="66"/>
      <c r="H271" s="64">
        <v>2369</v>
      </c>
      <c r="I271" s="64">
        <f t="shared" si="7"/>
        <v>14795</v>
      </c>
      <c r="J271" s="5"/>
      <c r="K271" s="5"/>
      <c r="L271" s="5"/>
      <c r="M271" s="5"/>
      <c r="N271" s="5"/>
    </row>
    <row r="272" spans="1:14" s="3" customFormat="1" ht="15.75">
      <c r="A272" s="34"/>
      <c r="B272" s="35"/>
      <c r="C272" s="35">
        <v>4300</v>
      </c>
      <c r="D272" s="27" t="s">
        <v>16</v>
      </c>
      <c r="E272" s="12"/>
      <c r="F272" s="12">
        <v>15000</v>
      </c>
      <c r="G272" s="66">
        <v>2369</v>
      </c>
      <c r="H272" s="64"/>
      <c r="I272" s="64">
        <f t="shared" si="7"/>
        <v>17369</v>
      </c>
      <c r="J272" s="5"/>
      <c r="K272" s="5"/>
      <c r="L272" s="5"/>
      <c r="M272" s="5"/>
      <c r="N272" s="5"/>
    </row>
    <row r="273" spans="1:14" s="3" customFormat="1" ht="30">
      <c r="A273" s="34"/>
      <c r="B273" s="35"/>
      <c r="C273" s="35">
        <v>6060</v>
      </c>
      <c r="D273" s="27" t="s">
        <v>43</v>
      </c>
      <c r="E273" s="12"/>
      <c r="F273" s="12">
        <v>0</v>
      </c>
      <c r="G273" s="66"/>
      <c r="H273" s="64"/>
      <c r="I273" s="64">
        <f>F273+G273--H273</f>
        <v>0</v>
      </c>
      <c r="J273" s="5"/>
      <c r="K273" s="5"/>
      <c r="L273" s="5"/>
      <c r="M273" s="5"/>
      <c r="N273" s="5"/>
    </row>
    <row r="274" spans="1:14" s="49" customFormat="1" ht="63">
      <c r="A274" s="30"/>
      <c r="B274" s="30">
        <v>85213</v>
      </c>
      <c r="C274" s="30"/>
      <c r="D274" s="42" t="s">
        <v>98</v>
      </c>
      <c r="E274" s="43"/>
      <c r="F274" s="43">
        <f>F275</f>
        <v>18000</v>
      </c>
      <c r="G274" s="43">
        <f>G275</f>
        <v>0</v>
      </c>
      <c r="H274" s="43">
        <f>H275</f>
        <v>0</v>
      </c>
      <c r="I274" s="43">
        <f>I275</f>
        <v>18000</v>
      </c>
      <c r="J274" s="51"/>
      <c r="K274" s="51"/>
      <c r="L274" s="51"/>
      <c r="M274" s="51"/>
      <c r="N274" s="51"/>
    </row>
    <row r="275" spans="1:14" s="3" customFormat="1" ht="44.25" customHeight="1">
      <c r="A275" s="17"/>
      <c r="B275" s="17"/>
      <c r="C275" s="17">
        <v>4290</v>
      </c>
      <c r="D275" s="27" t="s">
        <v>99</v>
      </c>
      <c r="E275" s="10"/>
      <c r="F275" s="10">
        <v>18000</v>
      </c>
      <c r="G275" s="10"/>
      <c r="H275" s="12"/>
      <c r="I275" s="12">
        <f>F275++G275-H275</f>
        <v>18000</v>
      </c>
      <c r="J275" s="5"/>
      <c r="K275" s="5"/>
      <c r="L275" s="5"/>
      <c r="M275" s="5"/>
      <c r="N275" s="5"/>
    </row>
    <row r="276" spans="1:14" s="49" customFormat="1" ht="31.5">
      <c r="A276" s="30"/>
      <c r="B276" s="30">
        <v>85214</v>
      </c>
      <c r="C276" s="30"/>
      <c r="D276" s="42" t="s">
        <v>120</v>
      </c>
      <c r="E276" s="43"/>
      <c r="F276" s="43">
        <f>F277+F278</f>
        <v>775000</v>
      </c>
      <c r="G276" s="43">
        <f>G277+G278</f>
        <v>0</v>
      </c>
      <c r="H276" s="43">
        <f>H277+H278</f>
        <v>0</v>
      </c>
      <c r="I276" s="43">
        <f>I277+I278</f>
        <v>775000</v>
      </c>
      <c r="J276" s="51"/>
      <c r="K276" s="51"/>
      <c r="L276" s="51"/>
      <c r="M276" s="51"/>
      <c r="N276" s="51"/>
    </row>
    <row r="277" spans="1:14" s="3" customFormat="1" ht="15">
      <c r="A277" s="17"/>
      <c r="B277" s="17"/>
      <c r="C277" s="17">
        <v>3110</v>
      </c>
      <c r="D277" s="27" t="s">
        <v>64</v>
      </c>
      <c r="E277" s="10"/>
      <c r="F277" s="10">
        <v>750000</v>
      </c>
      <c r="G277" s="66"/>
      <c r="H277" s="64"/>
      <c r="I277" s="64">
        <f>F277+G277-H277</f>
        <v>750000</v>
      </c>
      <c r="J277" s="5"/>
      <c r="K277" s="5"/>
      <c r="L277" s="5"/>
      <c r="M277" s="5"/>
      <c r="N277" s="5"/>
    </row>
    <row r="278" spans="1:14" s="3" customFormat="1" ht="15">
      <c r="A278" s="17"/>
      <c r="B278" s="17"/>
      <c r="C278" s="17">
        <v>4210</v>
      </c>
      <c r="D278" s="27" t="s">
        <v>15</v>
      </c>
      <c r="E278" s="10"/>
      <c r="F278" s="10">
        <v>25000</v>
      </c>
      <c r="G278" s="66"/>
      <c r="H278" s="64"/>
      <c r="I278" s="64">
        <f>F278+G278-H278</f>
        <v>25000</v>
      </c>
      <c r="J278" s="5"/>
      <c r="K278" s="5"/>
      <c r="L278" s="5"/>
      <c r="M278" s="5"/>
      <c r="N278" s="5"/>
    </row>
    <row r="279" spans="1:14" s="49" customFormat="1" ht="15.75">
      <c r="A279" s="30"/>
      <c r="B279" s="30">
        <v>85215</v>
      </c>
      <c r="C279" s="30"/>
      <c r="D279" s="42" t="s">
        <v>65</v>
      </c>
      <c r="E279" s="43"/>
      <c r="F279" s="43">
        <f>F280</f>
        <v>253000</v>
      </c>
      <c r="G279" s="65"/>
      <c r="H279" s="62"/>
      <c r="I279" s="62">
        <f>I280</f>
        <v>253000</v>
      </c>
      <c r="J279" s="51"/>
      <c r="K279" s="51"/>
      <c r="L279" s="51"/>
      <c r="M279" s="51"/>
      <c r="N279" s="51"/>
    </row>
    <row r="280" spans="1:14" s="3" customFormat="1" ht="15">
      <c r="A280" s="17"/>
      <c r="B280" s="17"/>
      <c r="C280" s="17">
        <v>3110</v>
      </c>
      <c r="D280" s="27" t="s">
        <v>64</v>
      </c>
      <c r="E280" s="10"/>
      <c r="F280" s="10">
        <v>253000</v>
      </c>
      <c r="G280" s="66"/>
      <c r="H280" s="64"/>
      <c r="I280" s="64">
        <f>F280+G280-H280</f>
        <v>253000</v>
      </c>
      <c r="J280" s="5"/>
      <c r="K280" s="5"/>
      <c r="L280" s="5"/>
      <c r="M280" s="5"/>
      <c r="N280" s="5"/>
    </row>
    <row r="281" spans="1:14" s="49" customFormat="1" ht="15.75" hidden="1">
      <c r="A281" s="30"/>
      <c r="B281" s="30"/>
      <c r="C281" s="30"/>
      <c r="D281" s="42"/>
      <c r="E281" s="43"/>
      <c r="F281" s="43"/>
      <c r="G281" s="43"/>
      <c r="H281" s="41"/>
      <c r="I281" s="41"/>
      <c r="J281" s="51"/>
      <c r="K281" s="51"/>
      <c r="L281" s="51"/>
      <c r="M281" s="51"/>
      <c r="N281" s="51"/>
    </row>
    <row r="282" spans="1:14" s="3" customFormat="1" ht="15" hidden="1">
      <c r="A282" s="17"/>
      <c r="B282" s="17"/>
      <c r="C282" s="17"/>
      <c r="D282" s="27"/>
      <c r="E282" s="10"/>
      <c r="F282" s="10"/>
      <c r="G282" s="66"/>
      <c r="H282" s="64"/>
      <c r="I282" s="64"/>
      <c r="J282" s="5"/>
      <c r="K282" s="5"/>
      <c r="L282" s="5"/>
      <c r="M282" s="5"/>
      <c r="N282" s="5"/>
    </row>
    <row r="283" spans="1:14" s="49" customFormat="1" ht="15.75">
      <c r="A283" s="30"/>
      <c r="B283" s="30">
        <v>85219</v>
      </c>
      <c r="C283" s="30"/>
      <c r="D283" s="42" t="s">
        <v>66</v>
      </c>
      <c r="E283" s="43"/>
      <c r="F283" s="43">
        <f>F284+F285+F286+F287+F288+F289+F290+F291+F293+F294+F295+F292</f>
        <v>290584</v>
      </c>
      <c r="G283" s="65">
        <f>G284+G285+G286+G287+G288+G289+G290+G291+G292+G293+G294+G295</f>
        <v>0</v>
      </c>
      <c r="H283" s="62">
        <f>H284+H285+H286+H287+H288+H289+H290+H291+H292+H293+H294+H295</f>
        <v>0</v>
      </c>
      <c r="I283" s="62">
        <f>I284+I285+I286+I287++I288+I289+I290+I291++I292+I293+++I294++I295</f>
        <v>290584</v>
      </c>
      <c r="J283" s="51"/>
      <c r="K283" s="51"/>
      <c r="L283" s="51"/>
      <c r="M283" s="51"/>
      <c r="N283" s="51"/>
    </row>
    <row r="284" spans="1:14" s="3" customFormat="1" ht="15">
      <c r="A284" s="17"/>
      <c r="B284" s="17"/>
      <c r="C284" s="17">
        <v>4010</v>
      </c>
      <c r="D284" s="27" t="s">
        <v>40</v>
      </c>
      <c r="E284" s="10"/>
      <c r="F284" s="10">
        <v>191261</v>
      </c>
      <c r="G284" s="66"/>
      <c r="H284" s="64"/>
      <c r="I284" s="64">
        <f>F284++G284-H284</f>
        <v>191261</v>
      </c>
      <c r="J284" s="5"/>
      <c r="K284" s="5"/>
      <c r="L284" s="5"/>
      <c r="M284" s="5"/>
      <c r="N284" s="5"/>
    </row>
    <row r="285" spans="1:14" s="3" customFormat="1" ht="15">
      <c r="A285" s="17"/>
      <c r="B285" s="17"/>
      <c r="C285" s="17">
        <v>4040</v>
      </c>
      <c r="D285" s="31" t="s">
        <v>53</v>
      </c>
      <c r="E285" s="10"/>
      <c r="F285" s="10">
        <v>15938</v>
      </c>
      <c r="G285" s="66"/>
      <c r="H285" s="64"/>
      <c r="I285" s="64">
        <f aca="true" t="shared" si="8" ref="I285:I290">F285+G285-H285</f>
        <v>15938</v>
      </c>
      <c r="J285" s="5"/>
      <c r="K285" s="5"/>
      <c r="L285" s="5"/>
      <c r="M285" s="5"/>
      <c r="N285" s="5"/>
    </row>
    <row r="286" spans="1:14" s="3" customFormat="1" ht="15">
      <c r="A286" s="17"/>
      <c r="B286" s="17"/>
      <c r="C286" s="17">
        <v>4110</v>
      </c>
      <c r="D286" s="31" t="s">
        <v>33</v>
      </c>
      <c r="E286" s="10"/>
      <c r="F286" s="10">
        <v>37689</v>
      </c>
      <c r="G286" s="66"/>
      <c r="H286" s="64"/>
      <c r="I286" s="64">
        <f t="shared" si="8"/>
        <v>37689</v>
      </c>
      <c r="J286" s="5"/>
      <c r="K286" s="5"/>
      <c r="L286" s="5"/>
      <c r="M286" s="5"/>
      <c r="N286" s="5"/>
    </row>
    <row r="287" spans="1:14" s="3" customFormat="1" ht="15">
      <c r="A287" s="17"/>
      <c r="B287" s="17"/>
      <c r="C287" s="17">
        <v>4120</v>
      </c>
      <c r="D287" s="31" t="s">
        <v>34</v>
      </c>
      <c r="E287" s="10"/>
      <c r="F287" s="10">
        <v>5076</v>
      </c>
      <c r="G287" s="66"/>
      <c r="H287" s="64"/>
      <c r="I287" s="64">
        <f t="shared" si="8"/>
        <v>5076</v>
      </c>
      <c r="J287" s="5"/>
      <c r="K287" s="5"/>
      <c r="L287" s="5"/>
      <c r="M287" s="5"/>
      <c r="N287" s="5"/>
    </row>
    <row r="288" spans="1:14" s="3" customFormat="1" ht="15">
      <c r="A288" s="17"/>
      <c r="B288" s="17"/>
      <c r="C288" s="17">
        <v>4210</v>
      </c>
      <c r="D288" s="31" t="s">
        <v>15</v>
      </c>
      <c r="E288" s="10"/>
      <c r="F288" s="10">
        <v>13300</v>
      </c>
      <c r="G288" s="66"/>
      <c r="H288" s="64"/>
      <c r="I288" s="64">
        <f t="shared" si="8"/>
        <v>13300</v>
      </c>
      <c r="J288" s="5"/>
      <c r="K288" s="5"/>
      <c r="L288" s="5"/>
      <c r="M288" s="5"/>
      <c r="N288" s="5"/>
    </row>
    <row r="289" spans="1:14" s="3" customFormat="1" ht="15">
      <c r="A289" s="17"/>
      <c r="B289" s="17"/>
      <c r="C289" s="17">
        <v>4260</v>
      </c>
      <c r="D289" s="31" t="s">
        <v>25</v>
      </c>
      <c r="E289" s="10"/>
      <c r="F289" s="10">
        <v>0</v>
      </c>
      <c r="G289" s="66"/>
      <c r="H289" s="64"/>
      <c r="I289" s="64">
        <f t="shared" si="8"/>
        <v>0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4270</v>
      </c>
      <c r="D290" s="31" t="s">
        <v>26</v>
      </c>
      <c r="E290" s="10"/>
      <c r="F290" s="10">
        <v>2030</v>
      </c>
      <c r="G290" s="66"/>
      <c r="H290" s="64"/>
      <c r="I290" s="64">
        <f t="shared" si="8"/>
        <v>2030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4300</v>
      </c>
      <c r="D291" s="31" t="s">
        <v>16</v>
      </c>
      <c r="E291" s="10"/>
      <c r="F291" s="10">
        <v>12175</v>
      </c>
      <c r="G291" s="66"/>
      <c r="H291" s="64"/>
      <c r="I291" s="64">
        <f>F291++G291-H291</f>
        <v>12175</v>
      </c>
      <c r="J291" s="5"/>
      <c r="K291" s="5"/>
      <c r="L291" s="5"/>
      <c r="M291" s="5"/>
      <c r="N291" s="5"/>
    </row>
    <row r="292" spans="1:14" s="3" customFormat="1" ht="15">
      <c r="A292" s="17"/>
      <c r="B292" s="17"/>
      <c r="C292" s="17">
        <v>4350</v>
      </c>
      <c r="D292" s="31" t="s">
        <v>121</v>
      </c>
      <c r="E292" s="10"/>
      <c r="F292" s="10">
        <v>2150</v>
      </c>
      <c r="G292" s="66"/>
      <c r="H292" s="64"/>
      <c r="I292" s="64">
        <f>F292+G292-H292</f>
        <v>2150</v>
      </c>
      <c r="J292" s="5"/>
      <c r="K292" s="5"/>
      <c r="L292" s="5"/>
      <c r="M292" s="5"/>
      <c r="N292" s="5"/>
    </row>
    <row r="293" spans="1:14" s="3" customFormat="1" ht="15">
      <c r="A293" s="17"/>
      <c r="B293" s="17"/>
      <c r="C293" s="17">
        <v>4410</v>
      </c>
      <c r="D293" s="31" t="s">
        <v>38</v>
      </c>
      <c r="E293" s="10"/>
      <c r="F293" s="10">
        <v>3450</v>
      </c>
      <c r="G293" s="66"/>
      <c r="H293" s="64"/>
      <c r="I293" s="64">
        <f>F293+G293-H293</f>
        <v>3450</v>
      </c>
      <c r="J293" s="5"/>
      <c r="K293" s="5"/>
      <c r="L293" s="5"/>
      <c r="M293" s="5"/>
      <c r="N293" s="5"/>
    </row>
    <row r="294" spans="1:14" s="3" customFormat="1" ht="15">
      <c r="A294" s="17"/>
      <c r="B294" s="17"/>
      <c r="C294" s="17">
        <v>4430</v>
      </c>
      <c r="D294" s="31" t="s">
        <v>27</v>
      </c>
      <c r="E294" s="10"/>
      <c r="F294" s="10">
        <v>522</v>
      </c>
      <c r="G294" s="66"/>
      <c r="H294" s="64"/>
      <c r="I294" s="64">
        <f>F294+G294-H294</f>
        <v>522</v>
      </c>
      <c r="J294" s="5"/>
      <c r="K294" s="5"/>
      <c r="L294" s="5"/>
      <c r="M294" s="5"/>
      <c r="N294" s="5"/>
    </row>
    <row r="295" spans="1:14" s="3" customFormat="1" ht="30">
      <c r="A295" s="17"/>
      <c r="B295" s="17"/>
      <c r="C295" s="17">
        <v>4440</v>
      </c>
      <c r="D295" s="27" t="s">
        <v>42</v>
      </c>
      <c r="E295" s="10"/>
      <c r="F295" s="10">
        <v>6993</v>
      </c>
      <c r="G295" s="10"/>
      <c r="H295" s="12"/>
      <c r="I295" s="12">
        <f>F295+G295-H295</f>
        <v>6993</v>
      </c>
      <c r="J295" s="5"/>
      <c r="K295" s="5"/>
      <c r="L295" s="5"/>
      <c r="M295" s="5"/>
      <c r="N295" s="5"/>
    </row>
    <row r="296" spans="1:14" s="49" customFormat="1" ht="15.75" hidden="1">
      <c r="A296" s="30"/>
      <c r="B296" s="30"/>
      <c r="C296" s="30"/>
      <c r="D296" s="42"/>
      <c r="E296" s="43"/>
      <c r="F296" s="43"/>
      <c r="G296" s="65"/>
      <c r="H296" s="62"/>
      <c r="I296" s="62"/>
      <c r="J296" s="51"/>
      <c r="K296" s="51"/>
      <c r="L296" s="51"/>
      <c r="M296" s="51"/>
      <c r="N296" s="51"/>
    </row>
    <row r="297" spans="1:14" s="3" customFormat="1" ht="15" hidden="1">
      <c r="A297" s="17"/>
      <c r="B297" s="17"/>
      <c r="C297" s="17"/>
      <c r="D297" s="27"/>
      <c r="E297" s="10"/>
      <c r="F297" s="10"/>
      <c r="G297" s="66"/>
      <c r="H297" s="64"/>
      <c r="I297" s="64"/>
      <c r="J297" s="5"/>
      <c r="K297" s="5"/>
      <c r="L297" s="5"/>
      <c r="M297" s="5"/>
      <c r="N297" s="5"/>
    </row>
    <row r="298" spans="1:14" s="49" customFormat="1" ht="15.75">
      <c r="A298" s="30"/>
      <c r="B298" s="30">
        <v>85295</v>
      </c>
      <c r="C298" s="30"/>
      <c r="D298" s="42" t="s">
        <v>11</v>
      </c>
      <c r="E298" s="43"/>
      <c r="F298" s="43">
        <f>F299+F300+F301</f>
        <v>117000</v>
      </c>
      <c r="G298" s="65">
        <f>G299</f>
        <v>163000</v>
      </c>
      <c r="H298" s="62">
        <f>H299</f>
        <v>0</v>
      </c>
      <c r="I298" s="62">
        <f>I299+I300+I301</f>
        <v>280000</v>
      </c>
      <c r="J298" s="51"/>
      <c r="K298" s="51"/>
      <c r="L298" s="51"/>
      <c r="M298" s="51"/>
      <c r="N298" s="51"/>
    </row>
    <row r="299" spans="1:14" s="3" customFormat="1" ht="15">
      <c r="A299" s="17"/>
      <c r="B299" s="17"/>
      <c r="C299" s="17">
        <v>3110</v>
      </c>
      <c r="D299" s="27" t="s">
        <v>64</v>
      </c>
      <c r="E299" s="10"/>
      <c r="F299" s="10">
        <v>117000</v>
      </c>
      <c r="G299" s="66">
        <v>163000</v>
      </c>
      <c r="H299" s="64"/>
      <c r="I299" s="64">
        <f>F299+G299-H299</f>
        <v>280000</v>
      </c>
      <c r="J299" s="5"/>
      <c r="K299" s="5"/>
      <c r="L299" s="5"/>
      <c r="M299" s="5"/>
      <c r="N299" s="5"/>
    </row>
    <row r="300" spans="1:14" s="3" customFormat="1" ht="15" hidden="1">
      <c r="A300" s="17"/>
      <c r="B300" s="17"/>
      <c r="C300" s="17"/>
      <c r="D300" s="27"/>
      <c r="E300" s="10"/>
      <c r="F300" s="10"/>
      <c r="G300" s="66"/>
      <c r="H300" s="64"/>
      <c r="I300" s="64"/>
      <c r="J300" s="5"/>
      <c r="K300" s="5"/>
      <c r="L300" s="5"/>
      <c r="M300" s="5"/>
      <c r="N300" s="5"/>
    </row>
    <row r="301" spans="1:14" s="3" customFormat="1" ht="15" hidden="1">
      <c r="A301" s="17"/>
      <c r="B301" s="17"/>
      <c r="C301" s="17"/>
      <c r="D301" s="27"/>
      <c r="E301" s="10"/>
      <c r="F301" s="10"/>
      <c r="G301" s="66"/>
      <c r="H301" s="64"/>
      <c r="I301" s="64"/>
      <c r="J301" s="5"/>
      <c r="K301" s="5"/>
      <c r="L301" s="5"/>
      <c r="M301" s="5"/>
      <c r="N301" s="5"/>
    </row>
    <row r="302" spans="1:14" s="3" customFormat="1" ht="31.5">
      <c r="A302" s="32">
        <v>854</v>
      </c>
      <c r="B302" s="20"/>
      <c r="C302" s="20"/>
      <c r="D302" s="24" t="s">
        <v>67</v>
      </c>
      <c r="E302" s="11"/>
      <c r="F302" s="11">
        <f>F303+F319+F317</f>
        <v>255552</v>
      </c>
      <c r="G302" s="11">
        <f>G303+G317+G319</f>
        <v>0</v>
      </c>
      <c r="H302" s="11">
        <f>H303+H317+H319</f>
        <v>0</v>
      </c>
      <c r="I302" s="11">
        <f>I303+I319+I317</f>
        <v>255552</v>
      </c>
      <c r="J302" s="5"/>
      <c r="K302" s="5"/>
      <c r="L302" s="5"/>
      <c r="M302" s="5"/>
      <c r="N302" s="5"/>
    </row>
    <row r="303" spans="1:14" s="49" customFormat="1" ht="15.75">
      <c r="A303" s="30"/>
      <c r="B303" s="30">
        <v>85401</v>
      </c>
      <c r="C303" s="30"/>
      <c r="D303" s="42" t="s">
        <v>68</v>
      </c>
      <c r="E303" s="43"/>
      <c r="F303" s="43">
        <f>F304+F305+F306+F307+F308+F309+F310+F312+F313+F314+F315+F316+F311</f>
        <v>254979</v>
      </c>
      <c r="G303" s="65">
        <f>G304+G305+G306+G307+G308+G309+G310+G311+G312+G313+G314+G315+G316</f>
        <v>0</v>
      </c>
      <c r="H303" s="62">
        <f>H304+H305+H306+H307+H308+H309+H310+H311+H312+H313+H314+H315++H316</f>
        <v>0</v>
      </c>
      <c r="I303" s="62">
        <f>I304+I305+I306+I307+I308+I309+I310+I311+++I312+I313+I314+I315+I316</f>
        <v>254979</v>
      </c>
      <c r="J303" s="51"/>
      <c r="K303" s="51"/>
      <c r="L303" s="51"/>
      <c r="M303" s="51"/>
      <c r="N303" s="51"/>
    </row>
    <row r="304" spans="1:14" s="3" customFormat="1" ht="30">
      <c r="A304" s="17"/>
      <c r="B304" s="17"/>
      <c r="C304" s="17">
        <v>3020</v>
      </c>
      <c r="D304" s="27" t="s">
        <v>96</v>
      </c>
      <c r="E304" s="10"/>
      <c r="F304" s="10">
        <v>14951</v>
      </c>
      <c r="G304" s="10"/>
      <c r="H304" s="12"/>
      <c r="I304" s="12">
        <f>F304+G304-H304</f>
        <v>14951</v>
      </c>
      <c r="J304" s="5"/>
      <c r="K304" s="5"/>
      <c r="L304" s="5"/>
      <c r="M304" s="5"/>
      <c r="N304" s="5"/>
    </row>
    <row r="305" spans="1:14" s="3" customFormat="1" ht="15">
      <c r="A305" s="17"/>
      <c r="B305" s="17"/>
      <c r="C305" s="17">
        <v>4010</v>
      </c>
      <c r="D305" s="27" t="s">
        <v>40</v>
      </c>
      <c r="E305" s="10"/>
      <c r="F305" s="10">
        <v>153138</v>
      </c>
      <c r="G305" s="66"/>
      <c r="H305" s="64"/>
      <c r="I305" s="64">
        <f>F305+G305-H305</f>
        <v>153138</v>
      </c>
      <c r="J305" s="5"/>
      <c r="K305" s="5"/>
      <c r="L305" s="5"/>
      <c r="M305" s="5"/>
      <c r="N305" s="5"/>
    </row>
    <row r="306" spans="1:14" s="3" customFormat="1" ht="15">
      <c r="A306" s="17"/>
      <c r="B306" s="17"/>
      <c r="C306" s="17">
        <v>4040</v>
      </c>
      <c r="D306" s="27" t="s">
        <v>53</v>
      </c>
      <c r="E306" s="10"/>
      <c r="F306" s="10">
        <v>12582</v>
      </c>
      <c r="G306" s="66"/>
      <c r="H306" s="64"/>
      <c r="I306" s="64">
        <f>F306+G306-H306</f>
        <v>12582</v>
      </c>
      <c r="J306" s="5"/>
      <c r="K306" s="5"/>
      <c r="L306" s="5"/>
      <c r="M306" s="5"/>
      <c r="N306" s="5"/>
    </row>
    <row r="307" spans="1:14" s="3" customFormat="1" ht="15">
      <c r="A307" s="17"/>
      <c r="B307" s="17"/>
      <c r="C307" s="17">
        <v>4110</v>
      </c>
      <c r="D307" s="27" t="s">
        <v>33</v>
      </c>
      <c r="E307" s="10"/>
      <c r="F307" s="10">
        <v>30625</v>
      </c>
      <c r="G307" s="66"/>
      <c r="H307" s="64"/>
      <c r="I307" s="64">
        <f>F307+G307-H307</f>
        <v>30625</v>
      </c>
      <c r="J307" s="5"/>
      <c r="K307" s="5"/>
      <c r="L307" s="5"/>
      <c r="M307" s="5"/>
      <c r="N307" s="5"/>
    </row>
    <row r="308" spans="1:14" s="3" customFormat="1" ht="15">
      <c r="A308" s="17"/>
      <c r="B308" s="17"/>
      <c r="C308" s="17">
        <v>4120</v>
      </c>
      <c r="D308" s="27" t="s">
        <v>34</v>
      </c>
      <c r="E308" s="10"/>
      <c r="F308" s="10">
        <v>4298</v>
      </c>
      <c r="G308" s="66"/>
      <c r="H308" s="64"/>
      <c r="I308" s="64">
        <f>F308+G308---H308</f>
        <v>4298</v>
      </c>
      <c r="J308" s="5"/>
      <c r="K308" s="5"/>
      <c r="L308" s="5"/>
      <c r="M308" s="5"/>
      <c r="N308" s="5"/>
    </row>
    <row r="309" spans="1:14" s="3" customFormat="1" ht="15">
      <c r="A309" s="17"/>
      <c r="B309" s="17"/>
      <c r="C309" s="17">
        <v>4210</v>
      </c>
      <c r="D309" s="27" t="s">
        <v>15</v>
      </c>
      <c r="E309" s="10"/>
      <c r="F309" s="10">
        <v>17500</v>
      </c>
      <c r="G309" s="66"/>
      <c r="H309" s="64"/>
      <c r="I309" s="64">
        <f>F309+G309-H309</f>
        <v>17500</v>
      </c>
      <c r="J309" s="5"/>
      <c r="K309" s="5"/>
      <c r="L309" s="5"/>
      <c r="M309" s="5"/>
      <c r="N309" s="5"/>
    </row>
    <row r="310" spans="1:14" s="3" customFormat="1" ht="30">
      <c r="A310" s="17"/>
      <c r="B310" s="17"/>
      <c r="C310" s="17">
        <v>4240</v>
      </c>
      <c r="D310" s="27" t="s">
        <v>54</v>
      </c>
      <c r="E310" s="10"/>
      <c r="F310" s="10">
        <v>1500</v>
      </c>
      <c r="G310" s="10"/>
      <c r="H310" s="12"/>
      <c r="I310" s="12">
        <f>F310+G310-H310</f>
        <v>1500</v>
      </c>
      <c r="J310" s="5"/>
      <c r="K310" s="5"/>
      <c r="L310" s="5"/>
      <c r="M310" s="5"/>
      <c r="N310" s="5"/>
    </row>
    <row r="311" spans="1:14" s="3" customFormat="1" ht="30">
      <c r="A311" s="17"/>
      <c r="B311" s="17"/>
      <c r="C311" s="17">
        <v>4243</v>
      </c>
      <c r="D311" s="27" t="s">
        <v>54</v>
      </c>
      <c r="E311" s="10"/>
      <c r="F311" s="10">
        <v>0</v>
      </c>
      <c r="G311" s="10"/>
      <c r="H311" s="12"/>
      <c r="I311" s="12">
        <f>F311+G311-H311</f>
        <v>0</v>
      </c>
      <c r="J311" s="5"/>
      <c r="K311" s="5"/>
      <c r="L311" s="5"/>
      <c r="M311" s="5"/>
      <c r="N311" s="5"/>
    </row>
    <row r="312" spans="1:14" s="3" customFormat="1" ht="15">
      <c r="A312" s="17"/>
      <c r="B312" s="17"/>
      <c r="C312" s="17">
        <v>4270</v>
      </c>
      <c r="D312" s="27" t="s">
        <v>26</v>
      </c>
      <c r="E312" s="10"/>
      <c r="F312" s="10">
        <v>7500</v>
      </c>
      <c r="G312" s="66"/>
      <c r="H312" s="64"/>
      <c r="I312" s="64">
        <f>F312+G312-H312</f>
        <v>7500</v>
      </c>
      <c r="J312" s="5"/>
      <c r="K312" s="5"/>
      <c r="L312" s="5"/>
      <c r="M312" s="5"/>
      <c r="N312" s="5"/>
    </row>
    <row r="313" spans="1:14" s="3" customFormat="1" ht="15">
      <c r="A313" s="17"/>
      <c r="B313" s="17"/>
      <c r="C313" s="17">
        <v>4300</v>
      </c>
      <c r="D313" s="27" t="s">
        <v>16</v>
      </c>
      <c r="E313" s="10"/>
      <c r="F313" s="10">
        <v>1800</v>
      </c>
      <c r="G313" s="66"/>
      <c r="H313" s="64"/>
      <c r="I313" s="64">
        <f>F313+G313-H313</f>
        <v>1800</v>
      </c>
      <c r="J313" s="5"/>
      <c r="K313" s="5"/>
      <c r="L313" s="5"/>
      <c r="M313" s="5"/>
      <c r="N313" s="5"/>
    </row>
    <row r="314" spans="1:14" s="3" customFormat="1" ht="15">
      <c r="A314" s="17"/>
      <c r="B314" s="17"/>
      <c r="C314" s="17">
        <v>4410</v>
      </c>
      <c r="D314" s="27" t="s">
        <v>38</v>
      </c>
      <c r="E314" s="10"/>
      <c r="F314" s="10">
        <v>400</v>
      </c>
      <c r="G314" s="66"/>
      <c r="H314" s="64"/>
      <c r="I314" s="64">
        <f>F314+G314--H314</f>
        <v>400</v>
      </c>
      <c r="J314" s="5"/>
      <c r="K314" s="5"/>
      <c r="L314" s="5"/>
      <c r="M314" s="5"/>
      <c r="N314" s="5"/>
    </row>
    <row r="315" spans="1:14" s="3" customFormat="1" ht="30">
      <c r="A315" s="17"/>
      <c r="B315" s="17"/>
      <c r="C315" s="17">
        <v>4440</v>
      </c>
      <c r="D315" s="27" t="s">
        <v>55</v>
      </c>
      <c r="E315" s="10"/>
      <c r="F315" s="10">
        <v>10685</v>
      </c>
      <c r="G315" s="10"/>
      <c r="H315" s="12"/>
      <c r="I315" s="12">
        <f>F315+G315-H315</f>
        <v>10685</v>
      </c>
      <c r="J315" s="5"/>
      <c r="K315" s="5"/>
      <c r="L315" s="5"/>
      <c r="M315" s="5"/>
      <c r="N315" s="5"/>
    </row>
    <row r="316" spans="1:14" s="3" customFormat="1" ht="30">
      <c r="A316" s="17"/>
      <c r="B316" s="17"/>
      <c r="C316" s="17">
        <v>6060</v>
      </c>
      <c r="D316" s="27" t="s">
        <v>43</v>
      </c>
      <c r="E316" s="10"/>
      <c r="F316" s="10">
        <v>0</v>
      </c>
      <c r="G316" s="66"/>
      <c r="H316" s="64"/>
      <c r="I316" s="64">
        <f>F316+G316-H316</f>
        <v>0</v>
      </c>
      <c r="J316" s="5"/>
      <c r="K316" s="5"/>
      <c r="L316" s="5"/>
      <c r="M316" s="5"/>
      <c r="N316" s="5"/>
    </row>
    <row r="317" spans="1:14" s="3" customFormat="1" ht="15.75">
      <c r="A317" s="17"/>
      <c r="B317" s="30">
        <v>85415</v>
      </c>
      <c r="C317" s="30"/>
      <c r="D317" s="42" t="s">
        <v>118</v>
      </c>
      <c r="E317" s="43"/>
      <c r="F317" s="43">
        <f>F318</f>
        <v>0</v>
      </c>
      <c r="G317" s="65">
        <f>G318</f>
        <v>0</v>
      </c>
      <c r="H317" s="62">
        <f>H318</f>
        <v>0</v>
      </c>
      <c r="I317" s="62">
        <f>I318</f>
        <v>0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3240</v>
      </c>
      <c r="D318" s="27" t="s">
        <v>122</v>
      </c>
      <c r="E318" s="10"/>
      <c r="F318" s="10">
        <v>0</v>
      </c>
      <c r="G318" s="66"/>
      <c r="H318" s="64"/>
      <c r="I318" s="64">
        <f>F318+G318-H318</f>
        <v>0</v>
      </c>
      <c r="J318" s="5"/>
      <c r="K318" s="5"/>
      <c r="L318" s="5"/>
      <c r="M318" s="5"/>
      <c r="N318" s="5"/>
    </row>
    <row r="319" spans="1:14" s="45" customFormat="1" ht="15.75" customHeight="1">
      <c r="A319" s="30"/>
      <c r="B319" s="30">
        <v>85446</v>
      </c>
      <c r="C319" s="30"/>
      <c r="D319" s="42" t="s">
        <v>84</v>
      </c>
      <c r="E319" s="43"/>
      <c r="F319" s="43">
        <f>F320</f>
        <v>573</v>
      </c>
      <c r="G319" s="43">
        <f>G320</f>
        <v>0</v>
      </c>
      <c r="H319" s="41">
        <f>H320</f>
        <v>0</v>
      </c>
      <c r="I319" s="41">
        <f>I320</f>
        <v>573</v>
      </c>
      <c r="J319" s="44"/>
      <c r="K319" s="44"/>
      <c r="L319" s="44"/>
      <c r="M319" s="44"/>
      <c r="N319" s="44"/>
    </row>
    <row r="320" spans="1:14" s="3" customFormat="1" ht="17.25" customHeight="1">
      <c r="A320" s="17"/>
      <c r="B320" s="17"/>
      <c r="C320" s="17">
        <v>4300</v>
      </c>
      <c r="D320" s="27" t="s">
        <v>85</v>
      </c>
      <c r="E320" s="10"/>
      <c r="F320" s="10">
        <v>573</v>
      </c>
      <c r="G320" s="66"/>
      <c r="H320" s="64"/>
      <c r="I320" s="64">
        <f>F320+G320-H320</f>
        <v>573</v>
      </c>
      <c r="J320" s="5"/>
      <c r="K320" s="5"/>
      <c r="L320" s="5"/>
      <c r="M320" s="5"/>
      <c r="N320" s="5"/>
    </row>
    <row r="321" spans="1:14" s="3" customFormat="1" ht="31.5">
      <c r="A321" s="32">
        <v>900</v>
      </c>
      <c r="B321" s="20"/>
      <c r="C321" s="20"/>
      <c r="D321" s="24" t="s">
        <v>69</v>
      </c>
      <c r="E321" s="11"/>
      <c r="F321" s="11">
        <f>F322+F328+F331+F334+F341+F339+F326</f>
        <v>246285</v>
      </c>
      <c r="G321" s="11">
        <f>G322+G326+G328+G331+G334+G339+G341</f>
        <v>0</v>
      </c>
      <c r="H321" s="11">
        <f>H322+H326+H328+H331+H334+H339+H341</f>
        <v>0</v>
      </c>
      <c r="I321" s="11">
        <f>I322+I326+I328+I331+I334+I339+I341</f>
        <v>246285</v>
      </c>
      <c r="J321" s="5"/>
      <c r="K321" s="5"/>
      <c r="L321" s="5"/>
      <c r="M321" s="5"/>
      <c r="N321" s="5"/>
    </row>
    <row r="322" spans="1:14" s="49" customFormat="1" ht="15.75">
      <c r="A322" s="30"/>
      <c r="B322" s="30">
        <v>90001</v>
      </c>
      <c r="C322" s="30"/>
      <c r="D322" s="42" t="s">
        <v>70</v>
      </c>
      <c r="E322" s="43"/>
      <c r="F322" s="43">
        <f>F323+F324++F325</f>
        <v>0</v>
      </c>
      <c r="G322" s="65">
        <f>G323+G324</f>
        <v>0</v>
      </c>
      <c r="H322" s="62">
        <f>H323+H324</f>
        <v>0</v>
      </c>
      <c r="I322" s="62">
        <f>I323+I324</f>
        <v>0</v>
      </c>
      <c r="J322" s="51"/>
      <c r="K322" s="51"/>
      <c r="L322" s="51"/>
      <c r="M322" s="51"/>
      <c r="N322" s="51"/>
    </row>
    <row r="323" spans="1:14" s="3" customFormat="1" ht="15">
      <c r="A323" s="17"/>
      <c r="B323" s="17"/>
      <c r="C323" s="17">
        <v>6050</v>
      </c>
      <c r="D323" s="27" t="s">
        <v>8</v>
      </c>
      <c r="E323" s="10"/>
      <c r="F323" s="10">
        <v>0</v>
      </c>
      <c r="G323" s="66"/>
      <c r="H323" s="64"/>
      <c r="I323" s="64">
        <f>F323+G323-H323</f>
        <v>0</v>
      </c>
      <c r="J323" s="5"/>
      <c r="K323" s="5"/>
      <c r="L323" s="5"/>
      <c r="M323" s="5"/>
      <c r="N323" s="5"/>
    </row>
    <row r="324" spans="1:14" s="3" customFormat="1" ht="15">
      <c r="A324" s="17"/>
      <c r="B324" s="17"/>
      <c r="C324" s="17">
        <v>6052</v>
      </c>
      <c r="D324" s="27" t="s">
        <v>8</v>
      </c>
      <c r="E324" s="10"/>
      <c r="F324" s="10">
        <v>0</v>
      </c>
      <c r="G324" s="66"/>
      <c r="H324" s="64"/>
      <c r="I324" s="64">
        <f>F324+G324-H324</f>
        <v>0</v>
      </c>
      <c r="J324" s="5"/>
      <c r="K324" s="5"/>
      <c r="L324" s="5"/>
      <c r="M324" s="5"/>
      <c r="N324" s="5"/>
    </row>
    <row r="325" spans="1:14" s="3" customFormat="1" ht="15" hidden="1">
      <c r="A325" s="17"/>
      <c r="B325" s="17"/>
      <c r="C325" s="17"/>
      <c r="D325" s="27"/>
      <c r="E325" s="10"/>
      <c r="F325" s="10"/>
      <c r="G325" s="66"/>
      <c r="H325" s="64"/>
      <c r="I325" s="64"/>
      <c r="J325" s="5"/>
      <c r="K325" s="5"/>
      <c r="L325" s="5"/>
      <c r="M325" s="5"/>
      <c r="N325" s="5"/>
    </row>
    <row r="326" spans="1:14" s="49" customFormat="1" ht="15.75">
      <c r="A326" s="30"/>
      <c r="B326" s="30">
        <v>90002</v>
      </c>
      <c r="C326" s="30"/>
      <c r="D326" s="42" t="s">
        <v>90</v>
      </c>
      <c r="E326" s="43"/>
      <c r="F326" s="43">
        <f>F327</f>
        <v>20300</v>
      </c>
      <c r="G326" s="65">
        <f>G327</f>
        <v>0</v>
      </c>
      <c r="H326" s="62">
        <f>H327</f>
        <v>0</v>
      </c>
      <c r="I326" s="62">
        <f>I327</f>
        <v>20300</v>
      </c>
      <c r="J326" s="51"/>
      <c r="K326" s="51"/>
      <c r="L326" s="51"/>
      <c r="M326" s="51"/>
      <c r="N326" s="51"/>
    </row>
    <row r="327" spans="1:14" s="3" customFormat="1" ht="15">
      <c r="A327" s="17"/>
      <c r="B327" s="17"/>
      <c r="C327" s="17">
        <v>4300</v>
      </c>
      <c r="D327" s="27" t="s">
        <v>16</v>
      </c>
      <c r="E327" s="10"/>
      <c r="F327" s="10">
        <v>20300</v>
      </c>
      <c r="G327" s="66"/>
      <c r="H327" s="64"/>
      <c r="I327" s="64">
        <f>F327+G327-H327</f>
        <v>20300</v>
      </c>
      <c r="J327" s="5"/>
      <c r="K327" s="5"/>
      <c r="L327" s="5"/>
      <c r="M327" s="5"/>
      <c r="N327" s="5"/>
    </row>
    <row r="328" spans="1:14" s="49" customFormat="1" ht="15.75">
      <c r="A328" s="30"/>
      <c r="B328" s="30">
        <v>90003</v>
      </c>
      <c r="C328" s="30"/>
      <c r="D328" s="42" t="s">
        <v>71</v>
      </c>
      <c r="E328" s="43"/>
      <c r="F328" s="43">
        <f>F329+F330</f>
        <v>19100</v>
      </c>
      <c r="G328" s="65">
        <f>G329+G330</f>
        <v>0</v>
      </c>
      <c r="H328" s="62">
        <f>H329+H330</f>
        <v>0</v>
      </c>
      <c r="I328" s="62">
        <f>I329+I330</f>
        <v>19100</v>
      </c>
      <c r="J328" s="51"/>
      <c r="K328" s="51"/>
      <c r="L328" s="51"/>
      <c r="M328" s="51"/>
      <c r="N328" s="51"/>
    </row>
    <row r="329" spans="1:14" s="3" customFormat="1" ht="15">
      <c r="A329" s="17"/>
      <c r="B329" s="17"/>
      <c r="C329" s="17">
        <v>4210</v>
      </c>
      <c r="D329" s="27" t="s">
        <v>15</v>
      </c>
      <c r="E329" s="10"/>
      <c r="F329" s="10">
        <v>7250</v>
      </c>
      <c r="G329" s="66"/>
      <c r="H329" s="64"/>
      <c r="I329" s="64">
        <f>F329+G329-H329</f>
        <v>7250</v>
      </c>
      <c r="J329" s="5"/>
      <c r="K329" s="5"/>
      <c r="L329" s="5"/>
      <c r="M329" s="5"/>
      <c r="N329" s="5"/>
    </row>
    <row r="330" spans="1:14" s="3" customFormat="1" ht="15">
      <c r="A330" s="17"/>
      <c r="B330" s="17"/>
      <c r="C330" s="17">
        <v>4300</v>
      </c>
      <c r="D330" s="27" t="s">
        <v>16</v>
      </c>
      <c r="E330" s="10"/>
      <c r="F330" s="10">
        <v>11850</v>
      </c>
      <c r="G330" s="66"/>
      <c r="H330" s="64"/>
      <c r="I330" s="64">
        <f>F330+G330-H330</f>
        <v>11850</v>
      </c>
      <c r="J330" s="5"/>
      <c r="K330" s="5"/>
      <c r="L330" s="5"/>
      <c r="M330" s="5"/>
      <c r="N330" s="5"/>
    </row>
    <row r="331" spans="1:14" s="49" customFormat="1" ht="14.25" customHeight="1">
      <c r="A331" s="30"/>
      <c r="B331" s="30">
        <v>90004</v>
      </c>
      <c r="C331" s="30"/>
      <c r="D331" s="42" t="s">
        <v>72</v>
      </c>
      <c r="E331" s="43"/>
      <c r="F331" s="43">
        <f>F332+F333</f>
        <v>2430</v>
      </c>
      <c r="G331" s="65">
        <f>G332+G333</f>
        <v>0</v>
      </c>
      <c r="H331" s="62">
        <f>H332+H333</f>
        <v>0</v>
      </c>
      <c r="I331" s="62">
        <f>I332+I333</f>
        <v>2430</v>
      </c>
      <c r="J331" s="51"/>
      <c r="K331" s="51"/>
      <c r="L331" s="51"/>
      <c r="M331" s="51"/>
      <c r="N331" s="51"/>
    </row>
    <row r="332" spans="1:14" s="3" customFormat="1" ht="15">
      <c r="A332" s="17"/>
      <c r="B332" s="17"/>
      <c r="C332" s="17">
        <v>4210</v>
      </c>
      <c r="D332" s="27" t="s">
        <v>15</v>
      </c>
      <c r="E332" s="10"/>
      <c r="F332" s="10">
        <v>2100</v>
      </c>
      <c r="G332" s="66"/>
      <c r="H332" s="64"/>
      <c r="I332" s="64">
        <f>F332+G332-H332</f>
        <v>2100</v>
      </c>
      <c r="J332" s="5"/>
      <c r="K332" s="5"/>
      <c r="L332" s="5"/>
      <c r="M332" s="5"/>
      <c r="N332" s="5"/>
    </row>
    <row r="333" spans="1:14" s="3" customFormat="1" ht="15">
      <c r="A333" s="17"/>
      <c r="B333" s="17"/>
      <c r="C333" s="17">
        <v>4300</v>
      </c>
      <c r="D333" s="27" t="s">
        <v>16</v>
      </c>
      <c r="E333" s="10"/>
      <c r="F333" s="10">
        <v>330</v>
      </c>
      <c r="G333" s="66"/>
      <c r="H333" s="64"/>
      <c r="I333" s="64">
        <f>F333+G333-H333</f>
        <v>330</v>
      </c>
      <c r="J333" s="5"/>
      <c r="K333" s="5"/>
      <c r="L333" s="5"/>
      <c r="M333" s="5"/>
      <c r="N333" s="5"/>
    </row>
    <row r="334" spans="1:14" s="49" customFormat="1" ht="15.75">
      <c r="A334" s="30"/>
      <c r="B334" s="30">
        <v>90015</v>
      </c>
      <c r="C334" s="30"/>
      <c r="D334" s="42" t="s">
        <v>73</v>
      </c>
      <c r="E334" s="43"/>
      <c r="F334" s="43">
        <f>F335+F336+F337+F338</f>
        <v>114105</v>
      </c>
      <c r="G334" s="65">
        <f>G335+G336+G337+G338</f>
        <v>0</v>
      </c>
      <c r="H334" s="62">
        <f>H335+H336+H337+H338</f>
        <v>0</v>
      </c>
      <c r="I334" s="62">
        <f>I335+I336+I337++I338</f>
        <v>114105</v>
      </c>
      <c r="J334" s="51"/>
      <c r="K334" s="51"/>
      <c r="L334" s="51"/>
      <c r="M334" s="51"/>
      <c r="N334" s="51"/>
    </row>
    <row r="335" spans="1:14" s="3" customFormat="1" ht="15">
      <c r="A335" s="17"/>
      <c r="B335" s="17"/>
      <c r="C335" s="17">
        <v>4210</v>
      </c>
      <c r="D335" s="27" t="s">
        <v>15</v>
      </c>
      <c r="E335" s="10"/>
      <c r="F335" s="10">
        <v>1595</v>
      </c>
      <c r="G335" s="66"/>
      <c r="H335" s="64"/>
      <c r="I335" s="64">
        <f>F335+G335-H335</f>
        <v>1595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4260</v>
      </c>
      <c r="D336" s="27" t="s">
        <v>25</v>
      </c>
      <c r="E336" s="10"/>
      <c r="F336" s="10">
        <v>68900</v>
      </c>
      <c r="G336" s="66"/>
      <c r="H336" s="64"/>
      <c r="I336" s="64">
        <f>F336+G336-H336</f>
        <v>68900</v>
      </c>
      <c r="J336" s="5"/>
      <c r="K336" s="5"/>
      <c r="L336" s="5"/>
      <c r="M336" s="5"/>
      <c r="N336" s="5"/>
    </row>
    <row r="337" spans="1:14" s="3" customFormat="1" ht="15">
      <c r="A337" s="17"/>
      <c r="B337" s="17"/>
      <c r="C337" s="17">
        <v>4270</v>
      </c>
      <c r="D337" s="27" t="s">
        <v>26</v>
      </c>
      <c r="E337" s="10"/>
      <c r="F337" s="10">
        <v>42900</v>
      </c>
      <c r="G337" s="66"/>
      <c r="H337" s="64"/>
      <c r="I337" s="64">
        <f>F337+G337-H337</f>
        <v>42900</v>
      </c>
      <c r="J337" s="5"/>
      <c r="K337" s="5"/>
      <c r="L337" s="5"/>
      <c r="M337" s="5"/>
      <c r="N337" s="5"/>
    </row>
    <row r="338" spans="1:14" s="3" customFormat="1" ht="15">
      <c r="A338" s="17"/>
      <c r="B338" s="17"/>
      <c r="C338" s="17">
        <v>4300</v>
      </c>
      <c r="D338" s="27" t="s">
        <v>16</v>
      </c>
      <c r="E338" s="10"/>
      <c r="F338" s="10">
        <v>710</v>
      </c>
      <c r="G338" s="66"/>
      <c r="H338" s="64"/>
      <c r="I338" s="64">
        <f>F338+G338-H338</f>
        <v>710</v>
      </c>
      <c r="J338" s="5"/>
      <c r="K338" s="5"/>
      <c r="L338" s="5"/>
      <c r="M338" s="5"/>
      <c r="N338" s="5"/>
    </row>
    <row r="339" spans="1:14" s="49" customFormat="1" ht="53.25" customHeight="1">
      <c r="A339" s="30"/>
      <c r="B339" s="30">
        <v>90019</v>
      </c>
      <c r="C339" s="30"/>
      <c r="D339" s="42" t="s">
        <v>105</v>
      </c>
      <c r="E339" s="43"/>
      <c r="F339" s="43">
        <f>F340</f>
        <v>10350</v>
      </c>
      <c r="G339" s="43">
        <f>G340</f>
        <v>0</v>
      </c>
      <c r="H339" s="41">
        <f>H340</f>
        <v>0</v>
      </c>
      <c r="I339" s="41">
        <f>I340</f>
        <v>10350</v>
      </c>
      <c r="J339" s="51"/>
      <c r="K339" s="51"/>
      <c r="L339" s="51"/>
      <c r="M339" s="51"/>
      <c r="N339" s="51"/>
    </row>
    <row r="340" spans="1:14" s="3" customFormat="1" ht="15">
      <c r="A340" s="17"/>
      <c r="B340" s="17"/>
      <c r="C340" s="17">
        <v>4430</v>
      </c>
      <c r="D340" s="27" t="s">
        <v>27</v>
      </c>
      <c r="E340" s="10"/>
      <c r="F340" s="10">
        <v>10350</v>
      </c>
      <c r="G340" s="66"/>
      <c r="H340" s="64"/>
      <c r="I340" s="64">
        <f>F340+G340-H340</f>
        <v>10350</v>
      </c>
      <c r="J340" s="5"/>
      <c r="K340" s="5"/>
      <c r="L340" s="5"/>
      <c r="M340" s="5"/>
      <c r="N340" s="5"/>
    </row>
    <row r="341" spans="1:14" s="49" customFormat="1" ht="15.75">
      <c r="A341" s="30"/>
      <c r="B341" s="30">
        <v>90095</v>
      </c>
      <c r="C341" s="30"/>
      <c r="D341" s="42" t="s">
        <v>11</v>
      </c>
      <c r="E341" s="43"/>
      <c r="F341" s="43">
        <f>F342</f>
        <v>80000</v>
      </c>
      <c r="G341" s="65">
        <f>G342</f>
        <v>0</v>
      </c>
      <c r="H341" s="62">
        <f>H342</f>
        <v>0</v>
      </c>
      <c r="I341" s="62">
        <f>I342</f>
        <v>80000</v>
      </c>
      <c r="J341" s="51"/>
      <c r="K341" s="51"/>
      <c r="L341" s="51"/>
      <c r="M341" s="51"/>
      <c r="N341" s="51"/>
    </row>
    <row r="342" spans="1:14" s="3" customFormat="1" ht="15">
      <c r="A342" s="17"/>
      <c r="B342" s="17"/>
      <c r="C342" s="17">
        <v>4300</v>
      </c>
      <c r="D342" s="27" t="s">
        <v>16</v>
      </c>
      <c r="E342" s="10"/>
      <c r="F342" s="10">
        <v>80000</v>
      </c>
      <c r="G342" s="66"/>
      <c r="H342" s="64"/>
      <c r="I342" s="64">
        <f>F342+G342-H342</f>
        <v>80000</v>
      </c>
      <c r="J342" s="5"/>
      <c r="K342" s="5"/>
      <c r="L342" s="5"/>
      <c r="M342" s="5"/>
      <c r="N342" s="5"/>
    </row>
    <row r="343" spans="1:14" s="3" customFormat="1" ht="31.5">
      <c r="A343" s="32">
        <v>921</v>
      </c>
      <c r="B343" s="20"/>
      <c r="C343" s="20"/>
      <c r="D343" s="24" t="s">
        <v>74</v>
      </c>
      <c r="E343" s="11"/>
      <c r="F343" s="11">
        <f>F344+F349+F351</f>
        <v>869861</v>
      </c>
      <c r="G343" s="11">
        <f>G344+G349+G351</f>
        <v>0</v>
      </c>
      <c r="H343" s="11">
        <f>H344+H349+H351</f>
        <v>0</v>
      </c>
      <c r="I343" s="11">
        <f>I344+I349++I351</f>
        <v>869861</v>
      </c>
      <c r="J343" s="5"/>
      <c r="K343" s="5"/>
      <c r="L343" s="5"/>
      <c r="M343" s="5"/>
      <c r="N343" s="5"/>
    </row>
    <row r="344" spans="1:14" s="49" customFormat="1" ht="13.5" customHeight="1">
      <c r="A344" s="30"/>
      <c r="B344" s="30">
        <v>92109</v>
      </c>
      <c r="C344" s="30"/>
      <c r="D344" s="47" t="s">
        <v>75</v>
      </c>
      <c r="E344" s="43"/>
      <c r="F344" s="43">
        <f>F345+F346+F348+F347</f>
        <v>596255</v>
      </c>
      <c r="G344" s="65">
        <f>G345+G346+G347+G348</f>
        <v>0</v>
      </c>
      <c r="H344" s="62">
        <f>H345+H346+H347+H348</f>
        <v>0</v>
      </c>
      <c r="I344" s="62">
        <f>I345+I346+I348+I347</f>
        <v>596255</v>
      </c>
      <c r="J344" s="51"/>
      <c r="K344" s="51"/>
      <c r="L344" s="51"/>
      <c r="M344" s="51"/>
      <c r="N344" s="51"/>
    </row>
    <row r="345" spans="1:14" s="3" customFormat="1" ht="30">
      <c r="A345" s="17"/>
      <c r="B345" s="17"/>
      <c r="C345" s="17">
        <v>2480</v>
      </c>
      <c r="D345" s="27" t="s">
        <v>106</v>
      </c>
      <c r="E345" s="10"/>
      <c r="F345" s="10">
        <v>91740</v>
      </c>
      <c r="G345" s="10"/>
      <c r="H345" s="12"/>
      <c r="I345" s="12">
        <f>F345+G345-H345</f>
        <v>91740</v>
      </c>
      <c r="J345" s="5"/>
      <c r="K345" s="5"/>
      <c r="L345" s="5"/>
      <c r="M345" s="5"/>
      <c r="N345" s="5"/>
    </row>
    <row r="346" spans="1:14" s="3" customFormat="1" ht="15">
      <c r="A346" s="17"/>
      <c r="B346" s="17"/>
      <c r="C346" s="17">
        <v>6050</v>
      </c>
      <c r="D346" s="27" t="s">
        <v>8</v>
      </c>
      <c r="E346" s="10"/>
      <c r="F346" s="10">
        <v>0</v>
      </c>
      <c r="G346" s="66"/>
      <c r="H346" s="64"/>
      <c r="I346" s="64">
        <f>F346+G346-H346</f>
        <v>0</v>
      </c>
      <c r="J346" s="5"/>
      <c r="K346" s="5"/>
      <c r="L346" s="5"/>
      <c r="M346" s="5"/>
      <c r="N346" s="5"/>
    </row>
    <row r="347" spans="1:14" s="3" customFormat="1" ht="15">
      <c r="A347" s="17"/>
      <c r="B347" s="17"/>
      <c r="C347" s="17">
        <v>6058</v>
      </c>
      <c r="D347" s="27" t="s">
        <v>8</v>
      </c>
      <c r="E347" s="10"/>
      <c r="F347" s="10">
        <v>374639</v>
      </c>
      <c r="G347" s="66"/>
      <c r="H347" s="64"/>
      <c r="I347" s="64">
        <f>F347+G347-H347</f>
        <v>374639</v>
      </c>
      <c r="J347" s="5"/>
      <c r="K347" s="5"/>
      <c r="L347" s="5"/>
      <c r="M347" s="5"/>
      <c r="N347" s="5"/>
    </row>
    <row r="348" spans="1:14" s="3" customFormat="1" ht="15">
      <c r="A348" s="17"/>
      <c r="B348" s="17"/>
      <c r="C348" s="17">
        <v>6059</v>
      </c>
      <c r="D348" s="27" t="s">
        <v>8</v>
      </c>
      <c r="E348" s="10"/>
      <c r="F348" s="10">
        <v>129876</v>
      </c>
      <c r="G348" s="66"/>
      <c r="H348" s="64"/>
      <c r="I348" s="64">
        <f>F348+G348-H348</f>
        <v>129876</v>
      </c>
      <c r="J348" s="5"/>
      <c r="K348" s="5"/>
      <c r="L348" s="5"/>
      <c r="M348" s="5"/>
      <c r="N348" s="5"/>
    </row>
    <row r="349" spans="1:14" s="49" customFormat="1" ht="15.75">
      <c r="A349" s="30"/>
      <c r="B349" s="30">
        <v>92116</v>
      </c>
      <c r="C349" s="30"/>
      <c r="D349" s="42" t="s">
        <v>76</v>
      </c>
      <c r="E349" s="43"/>
      <c r="F349" s="43">
        <f>F350</f>
        <v>233420</v>
      </c>
      <c r="G349" s="65">
        <f>G350</f>
        <v>0</v>
      </c>
      <c r="H349" s="62">
        <f>H350</f>
        <v>0</v>
      </c>
      <c r="I349" s="62">
        <f>I350</f>
        <v>233420</v>
      </c>
      <c r="J349" s="51"/>
      <c r="K349" s="51"/>
      <c r="L349" s="51"/>
      <c r="M349" s="51"/>
      <c r="N349" s="51"/>
    </row>
    <row r="350" spans="1:14" s="3" customFormat="1" ht="30">
      <c r="A350" s="17"/>
      <c r="B350" s="17"/>
      <c r="C350" s="17">
        <v>2480</v>
      </c>
      <c r="D350" s="27" t="s">
        <v>107</v>
      </c>
      <c r="E350" s="10"/>
      <c r="F350" s="10">
        <v>233420</v>
      </c>
      <c r="G350" s="10"/>
      <c r="H350" s="12"/>
      <c r="I350" s="12">
        <f>F350+G350--H350</f>
        <v>233420</v>
      </c>
      <c r="J350" s="5"/>
      <c r="K350" s="5"/>
      <c r="L350" s="5"/>
      <c r="M350" s="5"/>
      <c r="N350" s="5"/>
    </row>
    <row r="351" spans="1:14" s="49" customFormat="1" ht="15.75">
      <c r="A351" s="30"/>
      <c r="B351" s="30">
        <v>92195</v>
      </c>
      <c r="C351" s="30"/>
      <c r="D351" s="42" t="s">
        <v>11</v>
      </c>
      <c r="E351" s="43"/>
      <c r="F351" s="43">
        <f>F352+F353+F354+F355+F356</f>
        <v>40186</v>
      </c>
      <c r="G351" s="43">
        <f>G352+G353+G354+G355+G356</f>
        <v>0</v>
      </c>
      <c r="H351" s="43">
        <f>H352+H353+H354+H355++H356</f>
        <v>0</v>
      </c>
      <c r="I351" s="43">
        <f>I352+I353+I354+I355+I356</f>
        <v>40186</v>
      </c>
      <c r="J351" s="51"/>
      <c r="K351" s="51"/>
      <c r="L351" s="51"/>
      <c r="M351" s="51"/>
      <c r="N351" s="51"/>
    </row>
    <row r="352" spans="1:14" s="3" customFormat="1" ht="65.25" customHeight="1">
      <c r="A352" s="17"/>
      <c r="B352" s="17"/>
      <c r="C352" s="17">
        <v>2710</v>
      </c>
      <c r="D352" s="27" t="s">
        <v>80</v>
      </c>
      <c r="E352" s="10"/>
      <c r="F352" s="10">
        <v>1600</v>
      </c>
      <c r="G352" s="10"/>
      <c r="H352" s="12"/>
      <c r="I352" s="12">
        <f>F352+G352-H352</f>
        <v>1600</v>
      </c>
      <c r="J352" s="5"/>
      <c r="K352" s="5"/>
      <c r="L352" s="5"/>
      <c r="M352" s="5"/>
      <c r="N352" s="5"/>
    </row>
    <row r="353" spans="1:14" s="3" customFormat="1" ht="15">
      <c r="A353" s="17"/>
      <c r="B353" s="17"/>
      <c r="C353" s="17">
        <v>3030</v>
      </c>
      <c r="D353" s="27" t="s">
        <v>37</v>
      </c>
      <c r="E353" s="10"/>
      <c r="F353" s="10">
        <v>2350</v>
      </c>
      <c r="G353" s="66"/>
      <c r="H353" s="64"/>
      <c r="I353" s="64">
        <f>F353+G353-H353</f>
        <v>2350</v>
      </c>
      <c r="J353" s="5"/>
      <c r="K353" s="5"/>
      <c r="L353" s="5"/>
      <c r="M353" s="5"/>
      <c r="N353" s="5"/>
    </row>
    <row r="354" spans="1:14" s="3" customFormat="1" ht="15">
      <c r="A354" s="17"/>
      <c r="B354" s="17"/>
      <c r="C354" s="17">
        <v>4170</v>
      </c>
      <c r="D354" s="27" t="s">
        <v>101</v>
      </c>
      <c r="E354" s="10"/>
      <c r="F354" s="10">
        <v>1330</v>
      </c>
      <c r="G354" s="66"/>
      <c r="H354" s="64"/>
      <c r="I354" s="64">
        <f>F354+G354-H354</f>
        <v>1330</v>
      </c>
      <c r="J354" s="5"/>
      <c r="K354" s="5"/>
      <c r="L354" s="5"/>
      <c r="M354" s="5"/>
      <c r="N354" s="5"/>
    </row>
    <row r="355" spans="1:14" s="3" customFormat="1" ht="15">
      <c r="A355" s="17"/>
      <c r="B355" s="17"/>
      <c r="C355" s="17">
        <v>4210</v>
      </c>
      <c r="D355" s="31" t="s">
        <v>15</v>
      </c>
      <c r="E355" s="10"/>
      <c r="F355" s="10">
        <v>8729</v>
      </c>
      <c r="G355" s="66"/>
      <c r="H355" s="64"/>
      <c r="I355" s="64">
        <f>F355+G355-H355</f>
        <v>8729</v>
      </c>
      <c r="J355" s="5"/>
      <c r="K355" s="5"/>
      <c r="L355" s="5"/>
      <c r="M355" s="5"/>
      <c r="N355" s="5"/>
    </row>
    <row r="356" spans="1:14" s="3" customFormat="1" ht="15">
      <c r="A356" s="17"/>
      <c r="B356" s="17"/>
      <c r="C356" s="17">
        <v>4300</v>
      </c>
      <c r="D356" s="31" t="s">
        <v>16</v>
      </c>
      <c r="E356" s="10"/>
      <c r="F356" s="10">
        <v>26177</v>
      </c>
      <c r="G356" s="66"/>
      <c r="H356" s="64"/>
      <c r="I356" s="64">
        <f>F356+G356--H356</f>
        <v>26177</v>
      </c>
      <c r="J356" s="5"/>
      <c r="K356" s="5"/>
      <c r="L356" s="5"/>
      <c r="M356" s="5"/>
      <c r="N356" s="5"/>
    </row>
    <row r="357" spans="1:14" s="3" customFormat="1" ht="15.75">
      <c r="A357" s="32">
        <v>926</v>
      </c>
      <c r="B357" s="23"/>
      <c r="C357" s="23"/>
      <c r="D357" s="32" t="s">
        <v>77</v>
      </c>
      <c r="E357" s="11"/>
      <c r="F357" s="11">
        <f>F358</f>
        <v>38040</v>
      </c>
      <c r="G357" s="59">
        <f>G358</f>
        <v>0</v>
      </c>
      <c r="H357" s="59">
        <f>H358</f>
        <v>0</v>
      </c>
      <c r="I357" s="59">
        <f>I358</f>
        <v>38040</v>
      </c>
      <c r="J357" s="5"/>
      <c r="K357" s="5"/>
      <c r="L357" s="5"/>
      <c r="M357" s="5"/>
      <c r="N357" s="5"/>
    </row>
    <row r="358" spans="1:14" s="49" customFormat="1" ht="15.75">
      <c r="A358" s="50"/>
      <c r="B358" s="50">
        <v>92695</v>
      </c>
      <c r="C358" s="50"/>
      <c r="D358" s="30" t="s">
        <v>11</v>
      </c>
      <c r="E358" s="43"/>
      <c r="F358" s="43">
        <f>F359+F360+F361+F362</f>
        <v>38040</v>
      </c>
      <c r="G358" s="65">
        <f>G359+G360+G361+G362</f>
        <v>0</v>
      </c>
      <c r="H358" s="62">
        <f>H359+H360+H361+H362</f>
        <v>0</v>
      </c>
      <c r="I358" s="62">
        <f>I359+I360+I361+I362</f>
        <v>38040</v>
      </c>
      <c r="J358" s="51"/>
      <c r="K358" s="51"/>
      <c r="L358" s="51"/>
      <c r="M358" s="51"/>
      <c r="N358" s="51"/>
    </row>
    <row r="359" spans="1:14" s="3" customFormat="1" ht="15">
      <c r="A359" s="31"/>
      <c r="B359" s="31"/>
      <c r="C359" s="17">
        <v>4210</v>
      </c>
      <c r="D359" s="31" t="s">
        <v>15</v>
      </c>
      <c r="E359" s="10"/>
      <c r="F359" s="10">
        <v>5300</v>
      </c>
      <c r="G359" s="66"/>
      <c r="H359" s="64"/>
      <c r="I359" s="64">
        <f>F359+G359-H359</f>
        <v>5300</v>
      </c>
      <c r="J359" s="5"/>
      <c r="K359" s="5"/>
      <c r="L359" s="5"/>
      <c r="M359" s="5"/>
      <c r="N359" s="5"/>
    </row>
    <row r="360" spans="1:14" s="3" customFormat="1" ht="15">
      <c r="A360" s="31"/>
      <c r="B360" s="31"/>
      <c r="C360" s="17">
        <v>4300</v>
      </c>
      <c r="D360" s="31" t="s">
        <v>16</v>
      </c>
      <c r="E360" s="10"/>
      <c r="F360" s="10">
        <v>1120</v>
      </c>
      <c r="G360" s="66"/>
      <c r="H360" s="64"/>
      <c r="I360" s="64">
        <f>F360+G360-H360</f>
        <v>1120</v>
      </c>
      <c r="J360" s="5"/>
      <c r="K360" s="5"/>
      <c r="L360" s="5"/>
      <c r="M360" s="5"/>
      <c r="N360" s="5"/>
    </row>
    <row r="361" spans="1:14" s="3" customFormat="1" ht="15">
      <c r="A361" s="31"/>
      <c r="B361" s="31"/>
      <c r="C361" s="17">
        <v>4430</v>
      </c>
      <c r="D361" s="31" t="s">
        <v>27</v>
      </c>
      <c r="E361" s="10"/>
      <c r="F361" s="10">
        <v>1120</v>
      </c>
      <c r="G361" s="66"/>
      <c r="H361" s="64"/>
      <c r="I361" s="64">
        <f>F361+G361-H361</f>
        <v>1120</v>
      </c>
      <c r="J361" s="5"/>
      <c r="K361" s="5"/>
      <c r="L361" s="5"/>
      <c r="M361" s="5"/>
      <c r="N361" s="5"/>
    </row>
    <row r="362" spans="1:14" s="3" customFormat="1" ht="60">
      <c r="A362" s="31"/>
      <c r="B362" s="31"/>
      <c r="C362" s="17">
        <v>2830</v>
      </c>
      <c r="D362" s="27" t="s">
        <v>100</v>
      </c>
      <c r="E362" s="10"/>
      <c r="F362" s="10">
        <v>30500</v>
      </c>
      <c r="G362" s="10"/>
      <c r="H362" s="12"/>
      <c r="I362" s="12">
        <f>F362+G362-H362</f>
        <v>30500</v>
      </c>
      <c r="J362" s="5"/>
      <c r="K362" s="5"/>
      <c r="L362" s="5"/>
      <c r="M362" s="5"/>
      <c r="N362" s="5"/>
    </row>
    <row r="363" spans="1:14" s="3" customFormat="1" ht="15.75">
      <c r="A363" s="36"/>
      <c r="B363" s="37"/>
      <c r="C363" s="38"/>
      <c r="D363" s="24" t="s">
        <v>108</v>
      </c>
      <c r="E363" s="11"/>
      <c r="F363" s="11">
        <f>F11+F26+F30+F38+F51+F85+F110+F132+F138+F141+F147+F251+F263+F302+F321+F343+F357</f>
        <v>35421926</v>
      </c>
      <c r="G363" s="11">
        <f>G11+G26+G30+G38+G51+G85+G110+G132+G138+G141+G147+G251+G263+G302+G321+G343+G357</f>
        <v>833414</v>
      </c>
      <c r="H363" s="11">
        <f>H11++H26+H30+H38+H51+H85+H110+H132+H138+H141+H147+H251+H263+H302+H321+H343+H357</f>
        <v>1171800</v>
      </c>
      <c r="I363" s="11">
        <f>I11+I26+I30+I38+I51+I85+I110+I132+I138+I141+I147+I251+I263+I302+I321+I343+I357</f>
        <v>35083540</v>
      </c>
      <c r="J363" s="5"/>
      <c r="K363" s="5"/>
      <c r="L363" s="5"/>
      <c r="M363" s="5"/>
      <c r="N363" s="5"/>
    </row>
    <row r="364" spans="1:14" s="49" customFormat="1" ht="12.75">
      <c r="A364" s="53"/>
      <c r="B364" s="53"/>
      <c r="C364" s="54"/>
      <c r="D364" s="55" t="s">
        <v>123</v>
      </c>
      <c r="E364" s="56"/>
      <c r="F364" s="56">
        <f>F363</f>
        <v>35421926</v>
      </c>
      <c r="G364" s="60">
        <f>G363</f>
        <v>833414</v>
      </c>
      <c r="H364" s="69">
        <f>H363</f>
        <v>1171800</v>
      </c>
      <c r="I364" s="69">
        <f>I366+I372</f>
        <v>35083540</v>
      </c>
      <c r="J364" s="51"/>
      <c r="K364" s="51"/>
      <c r="L364" s="51"/>
      <c r="M364" s="51"/>
      <c r="N364" s="51"/>
    </row>
    <row r="365" spans="1:14" s="3" customFormat="1" ht="12.75">
      <c r="A365" s="15"/>
      <c r="B365" s="15"/>
      <c r="C365" s="15"/>
      <c r="D365" s="40" t="s">
        <v>124</v>
      </c>
      <c r="E365" s="13"/>
      <c r="F365" s="13"/>
      <c r="G365" s="1"/>
      <c r="J365" s="5"/>
      <c r="K365" s="5"/>
      <c r="L365" s="5"/>
      <c r="M365" s="5"/>
      <c r="N365" s="5"/>
    </row>
    <row r="366" spans="1:14" s="49" customFormat="1" ht="12.75">
      <c r="A366" s="53"/>
      <c r="B366" s="53"/>
      <c r="C366" s="54"/>
      <c r="D366" s="55" t="s">
        <v>125</v>
      </c>
      <c r="E366" s="56"/>
      <c r="F366" s="56">
        <v>18362157</v>
      </c>
      <c r="G366" s="60">
        <v>326995</v>
      </c>
      <c r="H366" s="69">
        <v>113609</v>
      </c>
      <c r="I366" s="69">
        <f>F366+G366-H366</f>
        <v>18575543</v>
      </c>
      <c r="J366" s="51"/>
      <c r="K366" s="51"/>
      <c r="L366" s="51"/>
      <c r="M366" s="51"/>
      <c r="N366" s="51"/>
    </row>
    <row r="367" spans="1:14" s="3" customFormat="1" ht="12.75">
      <c r="A367" s="15"/>
      <c r="B367" s="15"/>
      <c r="C367" s="39"/>
      <c r="D367" s="40" t="s">
        <v>126</v>
      </c>
      <c r="E367" s="13"/>
      <c r="F367" s="13"/>
      <c r="G367" s="70"/>
      <c r="H367" s="71"/>
      <c r="I367" s="71"/>
      <c r="J367" s="5"/>
      <c r="K367" s="5"/>
      <c r="L367" s="5"/>
      <c r="M367" s="5"/>
      <c r="N367" s="5"/>
    </row>
    <row r="368" spans="1:14" s="3" customFormat="1" ht="12.75">
      <c r="A368" s="15"/>
      <c r="B368" s="15"/>
      <c r="C368" s="39"/>
      <c r="D368" s="40" t="s">
        <v>127</v>
      </c>
      <c r="E368" s="13"/>
      <c r="F368" s="13">
        <v>9185153</v>
      </c>
      <c r="G368" s="70">
        <v>40</v>
      </c>
      <c r="H368" s="71">
        <v>20040</v>
      </c>
      <c r="I368" s="71">
        <f>F368+G368-H368</f>
        <v>9165153</v>
      </c>
      <c r="J368" s="5"/>
      <c r="K368" s="5"/>
      <c r="L368" s="5"/>
      <c r="M368" s="5"/>
      <c r="N368" s="5"/>
    </row>
    <row r="369" spans="1:14" s="3" customFormat="1" ht="12.75">
      <c r="A369" s="15"/>
      <c r="B369" s="15"/>
      <c r="C369" s="39"/>
      <c r="D369" s="40" t="s">
        <v>128</v>
      </c>
      <c r="E369" s="13"/>
      <c r="F369" s="13">
        <v>355660</v>
      </c>
      <c r="G369" s="70"/>
      <c r="H369" s="71"/>
      <c r="I369" s="71">
        <f>F369+G369-H369</f>
        <v>355660</v>
      </c>
      <c r="J369" s="5"/>
      <c r="K369" s="5"/>
      <c r="L369" s="5"/>
      <c r="M369" s="5"/>
      <c r="N369" s="5"/>
    </row>
    <row r="370" spans="1:14" s="3" customFormat="1" ht="12.75">
      <c r="A370" s="15"/>
      <c r="B370" s="15"/>
      <c r="C370" s="39"/>
      <c r="D370" s="40" t="s">
        <v>129</v>
      </c>
      <c r="E370" s="13"/>
      <c r="F370" s="13">
        <v>376000</v>
      </c>
      <c r="G370" s="70">
        <v>0</v>
      </c>
      <c r="H370" s="71">
        <v>0</v>
      </c>
      <c r="I370" s="71">
        <f>F370+G370-H370</f>
        <v>376000</v>
      </c>
      <c r="J370" s="5"/>
      <c r="K370" s="5"/>
      <c r="L370" s="5"/>
      <c r="M370" s="5"/>
      <c r="N370" s="5"/>
    </row>
    <row r="371" spans="1:14" s="3" customFormat="1" ht="14.25" customHeight="1">
      <c r="A371" s="15"/>
      <c r="B371" s="15"/>
      <c r="C371" s="39"/>
      <c r="D371" s="40" t="s">
        <v>130</v>
      </c>
      <c r="E371" s="14"/>
      <c r="F371" s="14" t="s">
        <v>131</v>
      </c>
      <c r="G371" s="70"/>
      <c r="H371" s="71"/>
      <c r="I371" s="71"/>
      <c r="J371" s="5"/>
      <c r="K371" s="5"/>
      <c r="L371" s="5"/>
      <c r="M371" s="5"/>
      <c r="N371" s="5"/>
    </row>
    <row r="372" spans="1:14" s="49" customFormat="1" ht="13.5" customHeight="1">
      <c r="A372" s="53"/>
      <c r="B372" s="53"/>
      <c r="C372" s="54"/>
      <c r="D372" s="55" t="s">
        <v>132</v>
      </c>
      <c r="E372" s="56"/>
      <c r="F372" s="56">
        <v>17059769</v>
      </c>
      <c r="G372" s="60">
        <v>506419</v>
      </c>
      <c r="H372" s="69">
        <v>1058191</v>
      </c>
      <c r="I372" s="69">
        <f>F372+G372-H372</f>
        <v>16507997</v>
      </c>
      <c r="J372" s="51"/>
      <c r="K372" s="51"/>
      <c r="L372" s="51"/>
      <c r="M372" s="51"/>
      <c r="N372" s="51"/>
    </row>
    <row r="373" spans="1:14" s="3" customFormat="1" ht="12.75">
      <c r="A373" s="15"/>
      <c r="B373" s="15"/>
      <c r="C373" s="39"/>
      <c r="D373" s="40" t="s">
        <v>134</v>
      </c>
      <c r="E373" s="13"/>
      <c r="F373" s="13">
        <v>17059769</v>
      </c>
      <c r="G373" s="70">
        <v>506419</v>
      </c>
      <c r="H373" s="71">
        <v>1058191</v>
      </c>
      <c r="I373" s="71">
        <f>F373+G373-H373</f>
        <v>16507997</v>
      </c>
      <c r="J373" s="5"/>
      <c r="K373" s="5"/>
      <c r="L373" s="5"/>
      <c r="M373" s="5"/>
      <c r="N373" s="5"/>
    </row>
    <row r="374" spans="1:14" s="3" customFormat="1" ht="12.75">
      <c r="A374" s="15"/>
      <c r="B374" s="15"/>
      <c r="C374" s="15"/>
      <c r="D374" s="40" t="s">
        <v>135</v>
      </c>
      <c r="E374" s="13"/>
      <c r="F374" s="13">
        <v>0</v>
      </c>
      <c r="G374" s="70">
        <v>0</v>
      </c>
      <c r="H374" s="71">
        <v>0</v>
      </c>
      <c r="I374" s="71">
        <v>0</v>
      </c>
      <c r="J374" s="5"/>
      <c r="K374" s="5"/>
      <c r="L374" s="5"/>
      <c r="M374" s="5"/>
      <c r="N374" s="5"/>
    </row>
    <row r="375" spans="1:14" s="3" customFormat="1" ht="12.75">
      <c r="A375" s="15"/>
      <c r="B375" s="15"/>
      <c r="C375" s="15"/>
      <c r="D375" s="40"/>
      <c r="E375" s="13"/>
      <c r="F375" s="13"/>
      <c r="G375" s="1"/>
      <c r="J375" s="5"/>
      <c r="K375" s="5"/>
      <c r="L375" s="5"/>
      <c r="M375" s="5"/>
      <c r="N375" s="5"/>
    </row>
    <row r="376" spans="1:14" s="3" customFormat="1" ht="12.75">
      <c r="A376" s="15"/>
      <c r="B376" s="15"/>
      <c r="C376" s="15"/>
      <c r="D376" s="40"/>
      <c r="E376" s="13"/>
      <c r="F376" s="13"/>
      <c r="G376"/>
      <c r="H376" s="5"/>
      <c r="I376" s="5"/>
      <c r="J376" s="5"/>
      <c r="K376" s="5"/>
      <c r="L376" s="5"/>
      <c r="M376" s="5"/>
      <c r="N376" s="5"/>
    </row>
    <row r="377" spans="1:14" s="3" customFormat="1" ht="12.75">
      <c r="A377" s="15"/>
      <c r="B377" s="15"/>
      <c r="C377" s="15"/>
      <c r="D377" s="40"/>
      <c r="E377" s="13"/>
      <c r="F377" s="13"/>
      <c r="G377"/>
      <c r="H377" s="5"/>
      <c r="I377" s="5"/>
      <c r="J377" s="5"/>
      <c r="K377" s="5"/>
      <c r="L377" s="5"/>
      <c r="M377" s="5"/>
      <c r="N377" s="5"/>
    </row>
    <row r="378" spans="1:14" s="3" customFormat="1" ht="12.75">
      <c r="A378" s="15"/>
      <c r="B378" s="15"/>
      <c r="C378" s="15"/>
      <c r="D378" s="40"/>
      <c r="E378" s="13"/>
      <c r="F378" s="13"/>
      <c r="G378"/>
      <c r="H378" s="5"/>
      <c r="I378" s="5"/>
      <c r="J378" s="5"/>
      <c r="K378" s="5"/>
      <c r="L378" s="5"/>
      <c r="M378" s="5"/>
      <c r="N378" s="5"/>
    </row>
    <row r="379" spans="1:14" s="3" customFormat="1" ht="12.75">
      <c r="A379" s="15"/>
      <c r="B379" s="15"/>
      <c r="C379" s="15"/>
      <c r="D379" s="15"/>
      <c r="E379" s="13"/>
      <c r="F379" s="13"/>
      <c r="G379"/>
      <c r="H379" s="5"/>
      <c r="I379" s="5"/>
      <c r="J379" s="5"/>
      <c r="K379" s="5"/>
      <c r="L379" s="5"/>
      <c r="M379" s="5"/>
      <c r="N379" s="5"/>
    </row>
    <row r="380" spans="1:14" s="3" customFormat="1" ht="12.75">
      <c r="A380" s="15"/>
      <c r="B380" s="15"/>
      <c r="C380" s="15"/>
      <c r="D380" s="15"/>
      <c r="E380" s="15"/>
      <c r="F380" s="15"/>
      <c r="G380"/>
      <c r="H380" s="5"/>
      <c r="I380" s="5"/>
      <c r="J380" s="5"/>
      <c r="K380" s="5"/>
      <c r="L380" s="5"/>
      <c r="M380" s="5"/>
      <c r="N380" s="5"/>
    </row>
    <row r="381" spans="1:14" s="3" customFormat="1" ht="12.75">
      <c r="A381" s="15"/>
      <c r="B381" s="15"/>
      <c r="C381" s="15"/>
      <c r="D381" s="15"/>
      <c r="E381" s="15"/>
      <c r="F381" s="15"/>
      <c r="G381"/>
      <c r="H381" s="5"/>
      <c r="I381" s="5"/>
      <c r="J381" s="5"/>
      <c r="K381" s="5"/>
      <c r="L381" s="5"/>
      <c r="M381" s="5"/>
      <c r="N381" s="5"/>
    </row>
    <row r="382" spans="1:14" s="3" customFormat="1" ht="12.75">
      <c r="A382" s="15"/>
      <c r="B382" s="15"/>
      <c r="C382" s="15"/>
      <c r="D382" s="15"/>
      <c r="E382" s="15"/>
      <c r="F382" s="15"/>
      <c r="G382"/>
      <c r="H382" s="5"/>
      <c r="I382" s="5"/>
      <c r="J382" s="5"/>
      <c r="K382" s="5"/>
      <c r="L382" s="5"/>
      <c r="M382" s="5"/>
      <c r="N382" s="5"/>
    </row>
    <row r="383" spans="1:14" s="3" customFormat="1" ht="12.75">
      <c r="A383" s="15"/>
      <c r="B383" s="15"/>
      <c r="C383" s="15"/>
      <c r="D383" s="15"/>
      <c r="E383" s="15"/>
      <c r="F383" s="15"/>
      <c r="G383"/>
      <c r="H383" s="5"/>
      <c r="I383" s="5"/>
      <c r="J383" s="5"/>
      <c r="K383" s="5"/>
      <c r="L383" s="5"/>
      <c r="M383" s="5"/>
      <c r="N383" s="5"/>
    </row>
    <row r="384" spans="1:14" s="3" customFormat="1" ht="12.75">
      <c r="A384" s="15"/>
      <c r="B384" s="15"/>
      <c r="C384" s="15"/>
      <c r="D384" s="15"/>
      <c r="E384" s="15"/>
      <c r="F384" s="15"/>
      <c r="G384"/>
      <c r="H384" s="5"/>
      <c r="I384" s="5"/>
      <c r="J384" s="5"/>
      <c r="K384" s="5"/>
      <c r="L384" s="5"/>
      <c r="M384" s="5"/>
      <c r="N384" s="5"/>
    </row>
    <row r="385" spans="1:14" s="3" customFormat="1" ht="12.75">
      <c r="A385" s="15"/>
      <c r="B385" s="15"/>
      <c r="C385" s="15"/>
      <c r="D385" s="15"/>
      <c r="E385" s="15"/>
      <c r="F385" s="15"/>
      <c r="G385"/>
      <c r="H385" s="5"/>
      <c r="I385" s="5"/>
      <c r="J385" s="5"/>
      <c r="K385" s="5"/>
      <c r="L385" s="5"/>
      <c r="M385" s="5"/>
      <c r="N385" s="5"/>
    </row>
    <row r="386" spans="1:14" s="3" customFormat="1" ht="12.75">
      <c r="A386" s="15"/>
      <c r="B386" s="15"/>
      <c r="C386" s="15"/>
      <c r="D386" s="15"/>
      <c r="E386" s="15"/>
      <c r="F386" s="15"/>
      <c r="G386"/>
      <c r="H386" s="5"/>
      <c r="I386" s="5"/>
      <c r="J386" s="5"/>
      <c r="K386" s="5"/>
      <c r="L386" s="5"/>
      <c r="M386" s="5"/>
      <c r="N386" s="5"/>
    </row>
    <row r="387" spans="1:14" s="3" customFormat="1" ht="12.75">
      <c r="A387" s="15"/>
      <c r="B387" s="15"/>
      <c r="C387" s="15"/>
      <c r="D387" s="15"/>
      <c r="E387" s="15"/>
      <c r="F387" s="15"/>
      <c r="G387"/>
      <c r="H387" s="5"/>
      <c r="I387" s="5"/>
      <c r="J387" s="5"/>
      <c r="K387" s="5"/>
      <c r="L387" s="5"/>
      <c r="M387" s="5"/>
      <c r="N387" s="5"/>
    </row>
    <row r="388" spans="1:14" s="3" customFormat="1" ht="12.75">
      <c r="A388" s="15"/>
      <c r="B388" s="15"/>
      <c r="C388" s="15"/>
      <c r="D388" s="15"/>
      <c r="E388" s="15"/>
      <c r="F388" s="15"/>
      <c r="G388"/>
      <c r="H388" s="5"/>
      <c r="I388" s="5"/>
      <c r="J388" s="5"/>
      <c r="K388" s="5"/>
      <c r="L388" s="5"/>
      <c r="M388" s="5"/>
      <c r="N388" s="5"/>
    </row>
    <row r="389" spans="1:14" s="3" customFormat="1" ht="12.75">
      <c r="A389" s="15"/>
      <c r="B389" s="15"/>
      <c r="C389" s="15"/>
      <c r="D389" s="15"/>
      <c r="E389" s="15"/>
      <c r="F389" s="15"/>
      <c r="G389"/>
      <c r="H389" s="5"/>
      <c r="I389" s="5"/>
      <c r="J389" s="5"/>
      <c r="K389" s="5"/>
      <c r="L389" s="5"/>
      <c r="M389" s="5"/>
      <c r="N389" s="5"/>
    </row>
    <row r="390" spans="1:14" s="3" customFormat="1" ht="12.75">
      <c r="A390" s="16"/>
      <c r="B390" s="16"/>
      <c r="C390" s="16"/>
      <c r="D390" s="16"/>
      <c r="E390" s="16"/>
      <c r="F390" s="16"/>
      <c r="G390"/>
      <c r="H390" s="5"/>
      <c r="I390" s="5"/>
      <c r="J390" s="5"/>
      <c r="K390" s="5"/>
      <c r="L390" s="5"/>
      <c r="M390" s="5"/>
      <c r="N390" s="5"/>
    </row>
    <row r="391" spans="1:14" s="3" customFormat="1" ht="12.75">
      <c r="A391" s="16"/>
      <c r="B391" s="16"/>
      <c r="C391" s="16"/>
      <c r="D391" s="16"/>
      <c r="E391" s="16"/>
      <c r="F391" s="16"/>
      <c r="G391"/>
      <c r="H391" s="5"/>
      <c r="I391" s="5"/>
      <c r="J391" s="5"/>
      <c r="K391" s="5"/>
      <c r="L391" s="5"/>
      <c r="M391" s="5"/>
      <c r="N391" s="5"/>
    </row>
    <row r="392" spans="1:14" s="3" customFormat="1" ht="12.75">
      <c r="A392" s="16"/>
      <c r="B392" s="16"/>
      <c r="C392" s="16"/>
      <c r="D392" s="16"/>
      <c r="E392" s="16"/>
      <c r="F392" s="16"/>
      <c r="G392"/>
      <c r="H392" s="5"/>
      <c r="I392" s="5"/>
      <c r="J392" s="5"/>
      <c r="K392" s="5"/>
      <c r="L392" s="5"/>
      <c r="M392" s="5"/>
      <c r="N392" s="5"/>
    </row>
    <row r="393" spans="1:14" s="3" customFormat="1" ht="12.75">
      <c r="A393" s="16"/>
      <c r="B393" s="16"/>
      <c r="C393" s="16"/>
      <c r="D393" s="16"/>
      <c r="E393" s="16"/>
      <c r="F393" s="16"/>
      <c r="G393"/>
      <c r="H393" s="5"/>
      <c r="I393" s="5"/>
      <c r="J393" s="5"/>
      <c r="K393" s="5"/>
      <c r="L393" s="5"/>
      <c r="M393" s="5"/>
      <c r="N393" s="5"/>
    </row>
    <row r="394" spans="1:14" s="3" customFormat="1" ht="12.75">
      <c r="A394" s="16"/>
      <c r="B394" s="16"/>
      <c r="C394" s="16"/>
      <c r="D394" s="16"/>
      <c r="E394" s="16"/>
      <c r="F394" s="16"/>
      <c r="G394"/>
      <c r="H394" s="5"/>
      <c r="I394" s="5"/>
      <c r="J394" s="5"/>
      <c r="K394" s="5"/>
      <c r="L394" s="5"/>
      <c r="M394" s="5"/>
      <c r="N394" s="5"/>
    </row>
    <row r="395" spans="1:14" s="3" customFormat="1" ht="12.75">
      <c r="A395" s="16"/>
      <c r="B395" s="16"/>
      <c r="C395" s="16"/>
      <c r="D395" s="16"/>
      <c r="E395" s="16"/>
      <c r="F395" s="16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6"/>
      <c r="B396" s="16"/>
      <c r="C396" s="16"/>
      <c r="D396" s="16"/>
      <c r="E396" s="16"/>
      <c r="F396" s="16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6"/>
      <c r="B397" s="16"/>
      <c r="C397" s="16"/>
      <c r="D397" s="16"/>
      <c r="E397" s="16"/>
      <c r="F397" s="16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6"/>
      <c r="B398" s="16"/>
      <c r="C398" s="16"/>
      <c r="D398" s="16"/>
      <c r="E398" s="16"/>
      <c r="F398" s="16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6"/>
      <c r="B399" s="16"/>
      <c r="C399" s="16"/>
      <c r="D399" s="16"/>
      <c r="E399" s="16"/>
      <c r="F399" s="16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6"/>
      <c r="B400" s="16"/>
      <c r="C400" s="16"/>
      <c r="D400" s="16"/>
      <c r="E400" s="16"/>
      <c r="F400" s="16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6"/>
      <c r="B401" s="16"/>
      <c r="C401" s="16"/>
      <c r="D401" s="16"/>
      <c r="E401" s="16"/>
      <c r="F401" s="16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6"/>
      <c r="B402" s="16"/>
      <c r="C402" s="16"/>
      <c r="D402" s="16"/>
      <c r="E402" s="16"/>
      <c r="F402" s="16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6"/>
      <c r="B403" s="16"/>
      <c r="C403" s="16"/>
      <c r="D403" s="16"/>
      <c r="E403" s="16"/>
      <c r="F403" s="16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6"/>
      <c r="B404" s="16"/>
      <c r="C404" s="16"/>
      <c r="D404" s="16"/>
      <c r="E404" s="16"/>
      <c r="F404" s="16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6"/>
      <c r="B405" s="16"/>
      <c r="C405" s="16"/>
      <c r="D405" s="16"/>
      <c r="E405" s="16"/>
      <c r="F405" s="16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6"/>
      <c r="B406" s="16"/>
      <c r="C406" s="16"/>
      <c r="D406" s="16"/>
      <c r="E406" s="16"/>
      <c r="F406" s="16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6"/>
      <c r="B407" s="16"/>
      <c r="C407" s="16"/>
      <c r="D407" s="16"/>
      <c r="E407" s="16"/>
      <c r="F407" s="16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6"/>
      <c r="B408" s="16"/>
      <c r="C408" s="16"/>
      <c r="D408" s="16"/>
      <c r="E408" s="16"/>
      <c r="F408" s="16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/>
      <c r="H649" s="5"/>
      <c r="I649" s="5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/>
      <c r="H650" s="5"/>
      <c r="I650" s="5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/>
      <c r="H651" s="5"/>
      <c r="I651" s="5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/>
      <c r="H652" s="5"/>
      <c r="I652" s="5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/>
      <c r="H653" s="5"/>
      <c r="I653" s="5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/>
      <c r="H654" s="5"/>
      <c r="I654" s="5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/>
      <c r="H655" s="5"/>
      <c r="I655" s="5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/>
      <c r="H656" s="5"/>
      <c r="I656" s="5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/>
      <c r="H657" s="5"/>
      <c r="I657" s="5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/>
      <c r="H658" s="5"/>
      <c r="I658" s="5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/>
      <c r="H659" s="5"/>
      <c r="I659" s="5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/>
      <c r="H660" s="5"/>
      <c r="I660" s="5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/>
      <c r="H661" s="5"/>
      <c r="I661" s="5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/>
      <c r="H662" s="5"/>
      <c r="I662" s="5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/>
      <c r="H663" s="5"/>
      <c r="I663" s="5"/>
      <c r="J663" s="5"/>
      <c r="K663" s="5"/>
      <c r="L663" s="5"/>
      <c r="M663" s="5"/>
      <c r="N663" s="5"/>
    </row>
    <row r="664" spans="1:14" s="1" customFormat="1" ht="12.75">
      <c r="A664" s="16"/>
      <c r="B664" s="16"/>
      <c r="C664" s="16"/>
      <c r="D664" s="16"/>
      <c r="E664" s="16"/>
      <c r="F664" s="16"/>
      <c r="G664"/>
      <c r="H664" s="5"/>
      <c r="I664" s="5"/>
      <c r="J664" s="5"/>
      <c r="K664" s="5"/>
      <c r="L664" s="5"/>
      <c r="M664" s="5"/>
      <c r="N664"/>
    </row>
    <row r="665" spans="1:14" s="1" customFormat="1" ht="12.75">
      <c r="A665" s="16"/>
      <c r="B665" s="16"/>
      <c r="C665" s="16"/>
      <c r="D665" s="16"/>
      <c r="E665" s="16"/>
      <c r="F665" s="16"/>
      <c r="G665"/>
      <c r="H665" s="5"/>
      <c r="I665" s="5"/>
      <c r="J665" s="5"/>
      <c r="K665" s="5"/>
      <c r="L665" s="5"/>
      <c r="M665" s="5"/>
      <c r="N665"/>
    </row>
    <row r="666" spans="1:14" s="1" customFormat="1" ht="12.75">
      <c r="A666" s="16"/>
      <c r="B666" s="16"/>
      <c r="C666" s="16"/>
      <c r="D666" s="16"/>
      <c r="E666" s="16"/>
      <c r="F666" s="16"/>
      <c r="G666"/>
      <c r="H666" s="5"/>
      <c r="I666" s="5"/>
      <c r="J666" s="5"/>
      <c r="K666" s="5"/>
      <c r="L666" s="5"/>
      <c r="M666" s="5"/>
      <c r="N666"/>
    </row>
    <row r="667" spans="1:14" s="1" customFormat="1" ht="12.75">
      <c r="A667" s="16"/>
      <c r="B667" s="16"/>
      <c r="C667" s="16"/>
      <c r="D667" s="16"/>
      <c r="E667" s="16"/>
      <c r="F667" s="16"/>
      <c r="G667"/>
      <c r="H667" s="5"/>
      <c r="I667" s="5"/>
      <c r="J667" s="5"/>
      <c r="K667" s="5"/>
      <c r="L667" s="5"/>
      <c r="M667" s="5"/>
      <c r="N667"/>
    </row>
    <row r="668" spans="1:14" s="1" customFormat="1" ht="12.75">
      <c r="A668" s="16"/>
      <c r="B668" s="16"/>
      <c r="C668" s="16"/>
      <c r="D668" s="16"/>
      <c r="E668" s="16"/>
      <c r="F668" s="16"/>
      <c r="G668"/>
      <c r="H668" s="5"/>
      <c r="I668" s="5"/>
      <c r="J668" s="5"/>
      <c r="K668" s="5"/>
      <c r="L668" s="5"/>
      <c r="M668" s="5"/>
      <c r="N668"/>
    </row>
    <row r="669" spans="1:14" s="1" customFormat="1" ht="12.75">
      <c r="A669" s="16"/>
      <c r="B669" s="16"/>
      <c r="C669" s="16"/>
      <c r="D669" s="16"/>
      <c r="E669" s="16"/>
      <c r="F669" s="16"/>
      <c r="G669"/>
      <c r="H669" s="5"/>
      <c r="I669" s="5"/>
      <c r="J669" s="5"/>
      <c r="K669" s="5"/>
      <c r="L669" s="5"/>
      <c r="M669" s="5"/>
      <c r="N669"/>
    </row>
    <row r="670" spans="1:14" s="1" customFormat="1" ht="12.75">
      <c r="A670" s="16"/>
      <c r="B670" s="16"/>
      <c r="C670" s="16"/>
      <c r="D670" s="16"/>
      <c r="E670" s="16"/>
      <c r="F670" s="16"/>
      <c r="G670"/>
      <c r="H670" s="5"/>
      <c r="I670" s="5"/>
      <c r="J670" s="5"/>
      <c r="K670" s="5"/>
      <c r="L670" s="5"/>
      <c r="M670" s="5"/>
      <c r="N670"/>
    </row>
    <row r="671" spans="1:14" s="1" customFormat="1" ht="12.75">
      <c r="A671" s="16"/>
      <c r="B671" s="16"/>
      <c r="C671" s="16"/>
      <c r="D671" s="16"/>
      <c r="E671" s="16"/>
      <c r="F671" s="16"/>
      <c r="G671"/>
      <c r="H671" s="5"/>
      <c r="I671" s="5"/>
      <c r="J671" s="5"/>
      <c r="K671" s="5"/>
      <c r="L671" s="5"/>
      <c r="M671" s="5"/>
      <c r="N671"/>
    </row>
    <row r="672" spans="1:14" s="1" customFormat="1" ht="12.75">
      <c r="A672" s="16"/>
      <c r="B672" s="16"/>
      <c r="C672" s="16"/>
      <c r="D672" s="16"/>
      <c r="E672" s="16"/>
      <c r="F672" s="16"/>
      <c r="G672"/>
      <c r="H672" s="5"/>
      <c r="I672" s="5"/>
      <c r="J672" s="5"/>
      <c r="K672" s="5"/>
      <c r="L672" s="5"/>
      <c r="M672" s="5"/>
      <c r="N672"/>
    </row>
    <row r="673" spans="1:14" s="1" customFormat="1" ht="12.75">
      <c r="A673" s="16"/>
      <c r="B673" s="16"/>
      <c r="C673" s="16"/>
      <c r="D673" s="16"/>
      <c r="E673" s="16"/>
      <c r="F673" s="16"/>
      <c r="G673"/>
      <c r="H673" s="5"/>
      <c r="I673" s="5"/>
      <c r="J673" s="5"/>
      <c r="K673" s="5"/>
      <c r="L673" s="5"/>
      <c r="M673" s="5"/>
      <c r="N673"/>
    </row>
    <row r="674" spans="1:14" s="1" customFormat="1" ht="12.75">
      <c r="A674" s="16"/>
      <c r="B674" s="16"/>
      <c r="C674" s="16"/>
      <c r="D674" s="16"/>
      <c r="E674" s="16"/>
      <c r="F674" s="16"/>
      <c r="G674"/>
      <c r="H674" s="5"/>
      <c r="I674" s="5"/>
      <c r="J674" s="5"/>
      <c r="K674" s="5"/>
      <c r="L674" s="5"/>
      <c r="M674" s="5"/>
      <c r="N674"/>
    </row>
    <row r="675" spans="1:14" s="1" customFormat="1" ht="12.75">
      <c r="A675" s="16"/>
      <c r="B675" s="16"/>
      <c r="C675" s="16"/>
      <c r="D675" s="16"/>
      <c r="E675" s="16"/>
      <c r="F675" s="16"/>
      <c r="G675"/>
      <c r="H675" s="5"/>
      <c r="I675" s="5"/>
      <c r="J675" s="5"/>
      <c r="K675" s="5"/>
      <c r="L675" s="5"/>
      <c r="M675" s="5"/>
      <c r="N675"/>
    </row>
    <row r="676" spans="1:14" s="1" customFormat="1" ht="12.75">
      <c r="A676" s="16"/>
      <c r="B676" s="16"/>
      <c r="C676" s="16"/>
      <c r="D676" s="16"/>
      <c r="E676" s="16"/>
      <c r="F676" s="16"/>
      <c r="G676"/>
      <c r="H676" s="5"/>
      <c r="I676" s="5"/>
      <c r="J676" s="5"/>
      <c r="K676" s="5"/>
      <c r="L676" s="5"/>
      <c r="M676" s="5"/>
      <c r="N676"/>
    </row>
    <row r="677" spans="1:14" s="1" customFormat="1" ht="12.75">
      <c r="A677" s="16"/>
      <c r="B677" s="16"/>
      <c r="C677" s="16"/>
      <c r="D677" s="16"/>
      <c r="E677" s="16"/>
      <c r="F677" s="16"/>
      <c r="G677"/>
      <c r="H677" s="5"/>
      <c r="I677" s="5"/>
      <c r="J677" s="5"/>
      <c r="K677" s="5"/>
      <c r="L677" s="5"/>
      <c r="M677" s="5"/>
      <c r="N677"/>
    </row>
    <row r="678" spans="1:14" s="1" customFormat="1" ht="12.75">
      <c r="A678" s="16"/>
      <c r="B678" s="16"/>
      <c r="C678" s="16"/>
      <c r="D678" s="16"/>
      <c r="E678" s="16"/>
      <c r="F678" s="16"/>
      <c r="G678"/>
      <c r="H678" s="5"/>
      <c r="I678" s="5"/>
      <c r="J678" s="5"/>
      <c r="K678" s="5"/>
      <c r="L678" s="5"/>
      <c r="M678" s="5"/>
      <c r="N678"/>
    </row>
    <row r="679" spans="1:14" s="1" customFormat="1" ht="12.75">
      <c r="A679" s="16"/>
      <c r="B679" s="16"/>
      <c r="C679" s="16"/>
      <c r="D679" s="16"/>
      <c r="E679" s="16"/>
      <c r="F679" s="16"/>
      <c r="G679"/>
      <c r="H679" s="5"/>
      <c r="I679" s="5"/>
      <c r="J679" s="5"/>
      <c r="K679" s="5"/>
      <c r="L679" s="5"/>
      <c r="M679" s="5"/>
      <c r="N679"/>
    </row>
    <row r="680" spans="1:14" s="1" customFormat="1" ht="12.75">
      <c r="A680" s="16"/>
      <c r="B680" s="16"/>
      <c r="C680" s="16"/>
      <c r="D680" s="16"/>
      <c r="E680" s="16"/>
      <c r="F680" s="16"/>
      <c r="G680"/>
      <c r="H680" s="5"/>
      <c r="I680" s="5"/>
      <c r="J680" s="5"/>
      <c r="K680" s="5"/>
      <c r="L680" s="5"/>
      <c r="M680" s="5"/>
      <c r="N680"/>
    </row>
    <row r="681" spans="1:14" s="1" customFormat="1" ht="12.75">
      <c r="A681" s="16"/>
      <c r="B681" s="16"/>
      <c r="C681" s="16"/>
      <c r="D681" s="16"/>
      <c r="E681" s="16"/>
      <c r="F681" s="16"/>
      <c r="G681"/>
      <c r="H681" s="5"/>
      <c r="I681" s="5"/>
      <c r="J681" s="5"/>
      <c r="K681" s="5"/>
      <c r="L681" s="5"/>
      <c r="M681" s="5"/>
      <c r="N681"/>
    </row>
    <row r="682" spans="1:14" s="1" customFormat="1" ht="12.75">
      <c r="A682" s="16"/>
      <c r="B682" s="16"/>
      <c r="C682" s="16"/>
      <c r="D682" s="16"/>
      <c r="E682" s="16"/>
      <c r="F682" s="16"/>
      <c r="G682"/>
      <c r="H682" s="5"/>
      <c r="I682" s="5"/>
      <c r="J682" s="5"/>
      <c r="K682" s="5"/>
      <c r="L682" s="5"/>
      <c r="M682" s="5"/>
      <c r="N682"/>
    </row>
    <row r="683" spans="1:14" s="1" customFormat="1" ht="12.75">
      <c r="A683" s="16"/>
      <c r="B683" s="16"/>
      <c r="C683" s="16"/>
      <c r="D683" s="16"/>
      <c r="E683" s="16"/>
      <c r="F683" s="16"/>
      <c r="G683"/>
      <c r="H683" s="5"/>
      <c r="I683" s="5"/>
      <c r="J683" s="5"/>
      <c r="K683" s="5"/>
      <c r="L683" s="5"/>
      <c r="M683" s="5"/>
      <c r="N683"/>
    </row>
    <row r="684" spans="1:14" s="1" customFormat="1" ht="12.75">
      <c r="A684" s="16"/>
      <c r="B684" s="16"/>
      <c r="C684" s="16"/>
      <c r="D684" s="16"/>
      <c r="E684" s="16"/>
      <c r="F684" s="16"/>
      <c r="G684"/>
      <c r="H684" s="5"/>
      <c r="I684" s="5"/>
      <c r="J684" s="5"/>
      <c r="K684" s="5"/>
      <c r="L684" s="5"/>
      <c r="M684" s="5"/>
      <c r="N684"/>
    </row>
    <row r="685" spans="1:14" s="1" customFormat="1" ht="12.75">
      <c r="A685" s="16"/>
      <c r="B685" s="16"/>
      <c r="C685" s="16"/>
      <c r="D685" s="16"/>
      <c r="E685" s="16"/>
      <c r="F685" s="16"/>
      <c r="G685"/>
      <c r="H685" s="5"/>
      <c r="I685" s="5"/>
      <c r="J685" s="5"/>
      <c r="K685" s="5"/>
      <c r="L685" s="5"/>
      <c r="M685" s="5"/>
      <c r="N685"/>
    </row>
    <row r="686" spans="1:14" s="1" customFormat="1" ht="12.75">
      <c r="A686" s="16"/>
      <c r="B686" s="16"/>
      <c r="C686" s="16"/>
      <c r="D686" s="16"/>
      <c r="E686" s="16"/>
      <c r="F686" s="16"/>
      <c r="G686"/>
      <c r="H686" s="5"/>
      <c r="I686" s="5"/>
      <c r="J686" s="5"/>
      <c r="K686" s="5"/>
      <c r="L686" s="5"/>
      <c r="M686" s="5"/>
      <c r="N686"/>
    </row>
    <row r="687" spans="1:14" s="1" customFormat="1" ht="12.75">
      <c r="A687" s="16"/>
      <c r="B687" s="16"/>
      <c r="C687" s="16"/>
      <c r="D687" s="16"/>
      <c r="E687" s="16"/>
      <c r="F687" s="16"/>
      <c r="G687"/>
      <c r="H687" s="5"/>
      <c r="I687" s="5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/>
      <c r="H688" s="5"/>
      <c r="I688" s="5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/>
      <c r="H689" s="5"/>
      <c r="I689" s="5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/>
      <c r="H690" s="5"/>
      <c r="I690" s="5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/>
      <c r="H691" s="5"/>
      <c r="I691" s="5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/>
      <c r="H692" s="5"/>
      <c r="I692" s="5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/>
      <c r="H693" s="5"/>
      <c r="I693" s="5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/>
      <c r="H694" s="5"/>
      <c r="I694" s="5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/>
      <c r="H695" s="5"/>
      <c r="I695" s="5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/>
      <c r="H696" s="5"/>
      <c r="I696" s="5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/>
      <c r="H697" s="5"/>
      <c r="I697" s="5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/>
      <c r="H698" s="5"/>
      <c r="I698" s="5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/>
      <c r="H699" s="5"/>
      <c r="I699" s="5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/>
      <c r="H700" s="5"/>
      <c r="I700" s="5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/>
      <c r="H701" s="5"/>
      <c r="I701" s="5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/>
      <c r="H702" s="5"/>
      <c r="I702" s="5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/>
      <c r="H703" s="5"/>
      <c r="I703" s="5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/>
      <c r="H704" s="5"/>
      <c r="I704" s="5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/>
      <c r="H705" s="5"/>
      <c r="I705" s="5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/>
      <c r="H706" s="5"/>
      <c r="I706" s="5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/>
      <c r="H707" s="5"/>
      <c r="I707" s="5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/>
      <c r="H708" s="5"/>
      <c r="I708" s="5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/>
      <c r="H709" s="5"/>
      <c r="I709" s="5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/>
      <c r="H710" s="5"/>
      <c r="I710" s="5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/>
      <c r="H711" s="5"/>
      <c r="I711" s="5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/>
      <c r="H712" s="5"/>
      <c r="I712" s="5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/>
      <c r="H713" s="5"/>
      <c r="I713" s="5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/>
      <c r="H714" s="5"/>
      <c r="I714" s="5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/>
      <c r="H715" s="5"/>
      <c r="I715" s="5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/>
      <c r="H716" s="5"/>
      <c r="I716" s="5"/>
      <c r="J716" s="5"/>
      <c r="K716" s="5"/>
      <c r="L716" s="5"/>
      <c r="M716" s="5"/>
      <c r="N716"/>
    </row>
    <row r="717" spans="8:13" ht="12.75">
      <c r="H717" s="5"/>
      <c r="I717" s="5"/>
      <c r="J717" s="5"/>
      <c r="K717" s="5"/>
      <c r="L717" s="5"/>
      <c r="M717" s="5"/>
    </row>
    <row r="718" spans="8:13" ht="12.75">
      <c r="H718" s="5"/>
      <c r="I718" s="5"/>
      <c r="J718" s="5"/>
      <c r="K718" s="5"/>
      <c r="L718" s="5"/>
      <c r="M718" s="5"/>
    </row>
    <row r="719" spans="8:13" ht="12.75">
      <c r="H719" s="5"/>
      <c r="I719" s="5"/>
      <c r="J719" s="5"/>
      <c r="K719" s="5"/>
      <c r="L719" s="5"/>
      <c r="M719" s="5"/>
    </row>
    <row r="720" spans="8:13" ht="12.75">
      <c r="H720" s="5"/>
      <c r="I720" s="5"/>
      <c r="J720" s="5"/>
      <c r="K720" s="5"/>
      <c r="L720" s="5"/>
      <c r="M720" s="5"/>
    </row>
    <row r="721" spans="8:13" ht="12.75">
      <c r="H721" s="5"/>
      <c r="I721" s="5"/>
      <c r="J721" s="5"/>
      <c r="K721" s="5"/>
      <c r="L721" s="5"/>
      <c r="M721" s="5"/>
    </row>
    <row r="722" spans="8:13" ht="12.75">
      <c r="H722" s="5"/>
      <c r="I722" s="5"/>
      <c r="J722" s="5"/>
      <c r="K722" s="5"/>
      <c r="L722" s="5"/>
      <c r="M722" s="5"/>
    </row>
    <row r="723" spans="8:13" ht="12.75">
      <c r="H723" s="5"/>
      <c r="I723" s="5"/>
      <c r="J723" s="5"/>
      <c r="K723" s="5"/>
      <c r="L723" s="5"/>
      <c r="M723" s="5"/>
    </row>
    <row r="724" spans="8:13" ht="12.75">
      <c r="H724" s="5"/>
      <c r="I724" s="5"/>
      <c r="J724" s="5"/>
      <c r="K724" s="5"/>
      <c r="L724" s="5"/>
      <c r="M724" s="5"/>
    </row>
    <row r="725" spans="8:13" ht="12.75">
      <c r="H725" s="5"/>
      <c r="I725" s="5"/>
      <c r="J725" s="5"/>
      <c r="K725" s="5"/>
      <c r="L725" s="5"/>
      <c r="M725" s="5"/>
    </row>
    <row r="726" spans="8:13" ht="12.75">
      <c r="H726" s="5"/>
      <c r="I726" s="5"/>
      <c r="J726" s="5"/>
      <c r="K726" s="5"/>
      <c r="L726" s="5"/>
      <c r="M726" s="5"/>
    </row>
    <row r="727" spans="8:13" ht="12.75">
      <c r="H727" s="5"/>
      <c r="I727" s="5"/>
      <c r="J727" s="5"/>
      <c r="K727" s="5"/>
      <c r="L727" s="5"/>
      <c r="M727" s="5"/>
    </row>
    <row r="728" spans="8:13" ht="12.75">
      <c r="H728" s="5"/>
      <c r="I728" s="5"/>
      <c r="J728" s="5"/>
      <c r="K728" s="5"/>
      <c r="L728" s="5"/>
      <c r="M728" s="5"/>
    </row>
    <row r="729" spans="8:13" ht="12.75">
      <c r="H729" s="5"/>
      <c r="I729" s="5"/>
      <c r="J729" s="5"/>
      <c r="K729" s="5"/>
      <c r="L729" s="5"/>
      <c r="M729" s="5"/>
    </row>
    <row r="730" spans="8:13" ht="12.75">
      <c r="H730" s="5"/>
      <c r="I730" s="5"/>
      <c r="J730" s="5"/>
      <c r="K730" s="5"/>
      <c r="L730" s="5"/>
      <c r="M730" s="5"/>
    </row>
    <row r="731" spans="8:13" ht="12.75">
      <c r="H731" s="5"/>
      <c r="I731" s="5"/>
      <c r="J731" s="5"/>
      <c r="K731" s="5"/>
      <c r="L731" s="5"/>
      <c r="M731" s="5"/>
    </row>
    <row r="732" spans="8:13" ht="12.75">
      <c r="H732" s="5"/>
      <c r="I732" s="5"/>
      <c r="J732" s="5"/>
      <c r="K732" s="5"/>
      <c r="L732" s="5"/>
      <c r="M732" s="5"/>
    </row>
    <row r="733" spans="8:13" ht="12.75">
      <c r="H733" s="5"/>
      <c r="I733" s="5"/>
      <c r="J733" s="5"/>
      <c r="K733" s="5"/>
      <c r="L733" s="5"/>
      <c r="M733" s="5"/>
    </row>
    <row r="734" spans="8:13" ht="12.75">
      <c r="H734" s="5"/>
      <c r="I734" s="5"/>
      <c r="J734" s="5"/>
      <c r="K734" s="5"/>
      <c r="L734" s="5"/>
      <c r="M734" s="5"/>
    </row>
    <row r="735" spans="8:13" ht="12.75">
      <c r="H735" s="5"/>
      <c r="I735" s="5"/>
      <c r="J735" s="5"/>
      <c r="K735" s="5"/>
      <c r="L735" s="5"/>
      <c r="M735" s="5"/>
    </row>
    <row r="736" spans="8:13" ht="12.75">
      <c r="H736" s="5"/>
      <c r="I736" s="5"/>
      <c r="J736" s="5"/>
      <c r="K736" s="5"/>
      <c r="L736" s="5"/>
      <c r="M736" s="5"/>
    </row>
    <row r="737" spans="8:13" ht="12.75">
      <c r="H737" s="5"/>
      <c r="I737" s="5"/>
      <c r="J737" s="5"/>
      <c r="K737" s="5"/>
      <c r="L737" s="5"/>
      <c r="M737" s="5"/>
    </row>
    <row r="738" spans="8:13" ht="12.75">
      <c r="H738" s="5"/>
      <c r="I738" s="5"/>
      <c r="J738" s="5"/>
      <c r="K738" s="5"/>
      <c r="L738" s="5"/>
      <c r="M738" s="5"/>
    </row>
    <row r="739" spans="8:13" ht="12.75">
      <c r="H739" s="5"/>
      <c r="I739" s="5"/>
      <c r="J739" s="5"/>
      <c r="K739" s="5"/>
      <c r="L739" s="5"/>
      <c r="M739" s="5"/>
    </row>
    <row r="740" spans="8:13" ht="12.75">
      <c r="H740" s="5"/>
      <c r="I740" s="5"/>
      <c r="J740" s="5"/>
      <c r="K740" s="5"/>
      <c r="L740" s="5"/>
      <c r="M740" s="5"/>
    </row>
    <row r="741" spans="8:13" ht="12.75">
      <c r="H741" s="5"/>
      <c r="I741" s="5"/>
      <c r="J741" s="5"/>
      <c r="K741" s="5"/>
      <c r="L741" s="5"/>
      <c r="M741" s="5"/>
    </row>
    <row r="742" spans="8:13" ht="12.75">
      <c r="H742" s="5"/>
      <c r="I742" s="5"/>
      <c r="J742" s="5"/>
      <c r="K742" s="5"/>
      <c r="L742" s="5"/>
      <c r="M742" s="5"/>
    </row>
    <row r="743" spans="8:13" ht="12.75">
      <c r="H743" s="5"/>
      <c r="I743" s="5"/>
      <c r="J743" s="5"/>
      <c r="K743" s="5"/>
      <c r="L743" s="5"/>
      <c r="M743" s="5"/>
    </row>
    <row r="744" spans="8:13" ht="12.75">
      <c r="H744" s="5"/>
      <c r="I744" s="5"/>
      <c r="J744" s="5"/>
      <c r="K744" s="5"/>
      <c r="L744" s="5"/>
      <c r="M744" s="5"/>
    </row>
    <row r="745" spans="8:13" ht="12.75">
      <c r="H745" s="5"/>
      <c r="I745" s="5"/>
      <c r="J745" s="5"/>
      <c r="K745" s="5"/>
      <c r="L745" s="5"/>
      <c r="M745" s="5"/>
    </row>
    <row r="746" spans="8:13" ht="12.75">
      <c r="H746" s="5"/>
      <c r="I746" s="5"/>
      <c r="J746" s="5"/>
      <c r="K746" s="5"/>
      <c r="L746" s="5"/>
      <c r="M746" s="5"/>
    </row>
    <row r="747" spans="8:13" ht="12.75">
      <c r="H747" s="5"/>
      <c r="I747" s="5"/>
      <c r="J747" s="5"/>
      <c r="K747" s="5"/>
      <c r="L747" s="5"/>
      <c r="M747" s="5"/>
    </row>
    <row r="748" spans="8:13" ht="12.75">
      <c r="H748" s="5"/>
      <c r="I748" s="5"/>
      <c r="J748" s="5"/>
      <c r="K748" s="5"/>
      <c r="L748" s="5"/>
      <c r="M748" s="5"/>
    </row>
    <row r="749" spans="8:13" ht="12.75">
      <c r="H749" s="5"/>
      <c r="I749" s="5"/>
      <c r="J749" s="5"/>
      <c r="K749" s="5"/>
      <c r="L749" s="5"/>
      <c r="M749" s="5"/>
    </row>
    <row r="750" spans="8:13" ht="12.75">
      <c r="H750" s="5"/>
      <c r="I750" s="5"/>
      <c r="J750" s="5"/>
      <c r="K750" s="5"/>
      <c r="L750" s="5"/>
      <c r="M750" s="5"/>
    </row>
    <row r="751" spans="8:13" ht="12.75">
      <c r="H751" s="5"/>
      <c r="I751" s="5"/>
      <c r="J751" s="5"/>
      <c r="K751" s="5"/>
      <c r="L751" s="5"/>
      <c r="M751" s="5"/>
    </row>
    <row r="752" spans="8:13" ht="12.75">
      <c r="H752" s="5"/>
      <c r="I752" s="5"/>
      <c r="J752" s="5"/>
      <c r="K752" s="5"/>
      <c r="L752" s="5"/>
      <c r="M752" s="5"/>
    </row>
    <row r="753" spans="8:13" ht="12.75">
      <c r="H753" s="5"/>
      <c r="I753" s="5"/>
      <c r="J753" s="5"/>
      <c r="K753" s="5"/>
      <c r="L753" s="5"/>
      <c r="M753" s="5"/>
    </row>
    <row r="754" spans="8:13" ht="12.75">
      <c r="H754" s="5"/>
      <c r="I754" s="5"/>
      <c r="J754" s="5"/>
      <c r="K754" s="5"/>
      <c r="L754" s="5"/>
      <c r="M754" s="5"/>
    </row>
    <row r="755" spans="8:13" ht="12.75">
      <c r="H755" s="5"/>
      <c r="I755" s="5"/>
      <c r="J755" s="5"/>
      <c r="K755" s="5"/>
      <c r="L755" s="5"/>
      <c r="M755" s="5"/>
    </row>
    <row r="756" spans="8:13" ht="12.75">
      <c r="H756" s="5"/>
      <c r="I756" s="5"/>
      <c r="J756" s="5"/>
      <c r="K756" s="5"/>
      <c r="L756" s="5"/>
      <c r="M756" s="5"/>
    </row>
    <row r="757" spans="8:13" ht="12.75">
      <c r="H757" s="5"/>
      <c r="I757" s="5"/>
      <c r="J757" s="5"/>
      <c r="K757" s="5"/>
      <c r="L757" s="5"/>
      <c r="M757" s="5"/>
    </row>
    <row r="758" spans="8:13" ht="12.75">
      <c r="H758" s="5"/>
      <c r="I758" s="5"/>
      <c r="J758" s="5"/>
      <c r="K758" s="5"/>
      <c r="L758" s="5"/>
      <c r="M758" s="5"/>
    </row>
    <row r="759" spans="8:13" ht="12.75">
      <c r="H759" s="5"/>
      <c r="I759" s="5"/>
      <c r="J759" s="5"/>
      <c r="K759" s="5"/>
      <c r="L759" s="5"/>
      <c r="M759" s="5"/>
    </row>
    <row r="760" spans="8:13" ht="12.75">
      <c r="H760" s="5"/>
      <c r="I760" s="5"/>
      <c r="J760" s="5"/>
      <c r="K760" s="5"/>
      <c r="L760" s="5"/>
      <c r="M760" s="5"/>
    </row>
    <row r="761" spans="8:13" ht="12.75">
      <c r="H761" s="5"/>
      <c r="I761" s="5"/>
      <c r="J761" s="5"/>
      <c r="K761" s="5"/>
      <c r="L761" s="5"/>
      <c r="M761" s="5"/>
    </row>
    <row r="762" spans="8:13" ht="12.75">
      <c r="H762" s="5"/>
      <c r="I762" s="5"/>
      <c r="J762" s="5"/>
      <c r="K762" s="5"/>
      <c r="L762" s="5"/>
      <c r="M762" s="5"/>
    </row>
    <row r="763" spans="8:13" ht="12.75">
      <c r="H763" s="5"/>
      <c r="I763" s="5"/>
      <c r="J763" s="5"/>
      <c r="K763" s="5"/>
      <c r="L763" s="5"/>
      <c r="M763" s="5"/>
    </row>
    <row r="764" spans="8:13" ht="12.75">
      <c r="H764" s="5"/>
      <c r="I764" s="5"/>
      <c r="J764" s="5"/>
      <c r="K764" s="5"/>
      <c r="L764" s="5"/>
      <c r="M764" s="5"/>
    </row>
    <row r="765" spans="8:13" ht="12.75">
      <c r="H765" s="5"/>
      <c r="I765" s="5"/>
      <c r="J765" s="5"/>
      <c r="K765" s="5"/>
      <c r="L765" s="5"/>
      <c r="M765" s="5"/>
    </row>
    <row r="766" spans="8:13" ht="12.75">
      <c r="H766" s="5"/>
      <c r="I766" s="5"/>
      <c r="J766" s="5"/>
      <c r="K766" s="5"/>
      <c r="L766" s="5"/>
      <c r="M766" s="5"/>
    </row>
    <row r="767" spans="8:13" ht="12.75">
      <c r="H767" s="5"/>
      <c r="I767" s="5"/>
      <c r="J767" s="5"/>
      <c r="K767" s="5"/>
      <c r="L767" s="5"/>
      <c r="M767" s="5"/>
    </row>
    <row r="768" spans="8:13" ht="12.75">
      <c r="H768" s="5"/>
      <c r="I768" s="5"/>
      <c r="J768" s="5"/>
      <c r="K768" s="5"/>
      <c r="L768" s="5"/>
      <c r="M768" s="5"/>
    </row>
    <row r="769" spans="8:13" ht="12.75">
      <c r="H769" s="5"/>
      <c r="I769" s="5"/>
      <c r="J769" s="5"/>
      <c r="K769" s="5"/>
      <c r="L769" s="5"/>
      <c r="M769" s="5"/>
    </row>
    <row r="770" spans="8:13" ht="12.75">
      <c r="H770" s="5"/>
      <c r="I770" s="5"/>
      <c r="J770" s="5"/>
      <c r="K770" s="5"/>
      <c r="L770" s="5"/>
      <c r="M770" s="5"/>
    </row>
    <row r="771" spans="8:13" ht="12.75">
      <c r="H771" s="5"/>
      <c r="I771" s="5"/>
      <c r="J771" s="5"/>
      <c r="K771" s="5"/>
      <c r="L771" s="5"/>
      <c r="M771" s="5"/>
    </row>
    <row r="772" spans="8:13" ht="12.75">
      <c r="H772" s="5"/>
      <c r="I772" s="5"/>
      <c r="J772" s="5"/>
      <c r="K772" s="5"/>
      <c r="L772" s="5"/>
      <c r="M772" s="5"/>
    </row>
    <row r="773" spans="8:13" ht="12.75">
      <c r="H773" s="5"/>
      <c r="I773" s="5"/>
      <c r="J773" s="5"/>
      <c r="K773" s="5"/>
      <c r="L773" s="5"/>
      <c r="M773" s="5"/>
    </row>
    <row r="774" spans="8:13" ht="12.75">
      <c r="H774" s="5"/>
      <c r="I774" s="5"/>
      <c r="J774" s="5"/>
      <c r="K774" s="5"/>
      <c r="L774" s="5"/>
      <c r="M774" s="5"/>
    </row>
    <row r="775" spans="8:13" ht="12.75">
      <c r="H775" s="5"/>
      <c r="I775" s="5"/>
      <c r="J775" s="5"/>
      <c r="K775" s="5"/>
      <c r="L775" s="5"/>
      <c r="M775" s="5"/>
    </row>
    <row r="776" spans="8:13" ht="12.75">
      <c r="H776" s="5"/>
      <c r="I776" s="5"/>
      <c r="J776" s="5"/>
      <c r="K776" s="5"/>
      <c r="L776" s="5"/>
      <c r="M776" s="5"/>
    </row>
    <row r="777" spans="8:13" ht="12.75">
      <c r="H777" s="5"/>
      <c r="I777" s="5"/>
      <c r="J777" s="5"/>
      <c r="K777" s="5"/>
      <c r="L777" s="5"/>
      <c r="M777" s="5"/>
    </row>
  </sheetData>
  <mergeCells count="10">
    <mergeCell ref="C7:C9"/>
    <mergeCell ref="A2:D2"/>
    <mergeCell ref="B7:B9"/>
    <mergeCell ref="A7:A9"/>
    <mergeCell ref="D7:D9"/>
    <mergeCell ref="A3:D3"/>
    <mergeCell ref="G7:H7"/>
    <mergeCell ref="I7:I9"/>
    <mergeCell ref="E7:E9"/>
    <mergeCell ref="F7:F8"/>
  </mergeCells>
  <printOptions/>
  <pageMargins left="0.4" right="0.5118110236220472" top="0.64" bottom="0.62" header="0.4" footer="0.5118110236220472"/>
  <pageSetup horizontalDpi="600" verticalDpi="600" orientation="landscape" paperSize="9" scale="98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2006-04-20T07:01:15Z</cp:lastPrinted>
  <dcterms:created xsi:type="dcterms:W3CDTF">2003-10-01T12:36:52Z</dcterms:created>
  <dcterms:modified xsi:type="dcterms:W3CDTF">2006-08-02T09:50:24Z</dcterms:modified>
  <cp:category/>
  <cp:version/>
  <cp:contentType/>
  <cp:contentStatus/>
</cp:coreProperties>
</file>