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<sst xmlns="http://schemas.openxmlformats.org/spreadsheetml/2006/main" count="347" uniqueCount="141">
  <si>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</si>
  <si>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</si>
  <si>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</si>
  <si>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</si>
  <si>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</si>
  <si>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</si>
  <si>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</si>
  <si>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</si>
  <si>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</si>
  <si>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</si>
  <si>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</si>
  <si>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</si>
  <si>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</si>
  <si>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</si>
  <si>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</si>
  <si>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</si>
  <si>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</si>
  <si>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</si>
  <si>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</si>
  <si>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</si>
  <si>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</si>
  <si>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</si>
  <si>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</si>
  <si>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</si>
  <si>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</si>
  <si>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</si>
  <si>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</si>
  <si>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</si>
  <si>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</si>
  <si>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</si>
  <si>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</si>
  <si>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</si>
  <si>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</si>
  <si>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</si>
  <si>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</si>
  <si>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</si>
  <si>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</si>
  <si>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</si>
  <si>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</si>
  <si>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</si>
  <si>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</si>
  <si>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</si>
  <si>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</si>
  <si>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</si>
  <si>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</si>
  <si>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</si>
  <si>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</si>
  <si>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</si>
  <si>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</si>
  <si>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</si>
  <si>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</si>
  <si>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</si>
  <si>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</si>
  <si>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</si>
  <si>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</si>
  <si>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</si>
  <si>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</si>
  <si>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</si>
  <si>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</si>
  <si>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</si>
  <si>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</si>
  <si>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</si>
  <si>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</si>
  <si>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</si>
  <si>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</si>
  <si>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</si>
  <si>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</si>
  <si>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</si>
  <si>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</si>
  <si>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</si>
  <si>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</si>
  <si>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</si>
  <si>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</si>
  <si>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</si>
  <si>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</si>
  <si>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</si>
  <si>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</si>
  <si>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</si>
  <si>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</si>
  <si>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</si>
  <si>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</si>
  <si>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</si>
  <si>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</si>
  <si>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</si>
  <si>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</si>
  <si>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</si>
  <si>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</si>
  <si>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</si>
  <si>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</si>
  <si>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</si>
  <si>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</si>
  <si>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</si>
  <si>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</si>
  <si>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</si>
  <si>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</si>
  <si>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</si>
  <si>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</si>
  <si>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</si>
  <si>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</si>
  <si>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</si>
  <si>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</si>
  <si>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</si>
  <si>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</si>
  <si>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</si>
  <si>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</si>
  <si>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</si>
  <si>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</si>
  <si>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</si>
  <si>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</si>
  <si>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</si>
  <si>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</si>
  <si>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</si>
  <si>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</si>
  <si>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</si>
  <si>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</si>
  <si>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</si>
  <si>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</si>
  <si>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</si>
  <si>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</si>
  <si>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</si>
  <si>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</si>
  <si>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</si>
  <si>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</si>
  <si>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</si>
  <si>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</si>
  <si>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</si>
  <si>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</si>
  <si>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</si>
  <si>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</si>
  <si>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</si>
  <si>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</si>
  <si>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</si>
  <si>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</si>
  <si>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</si>
  <si>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</si>
  <si>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</si>
  <si>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</si>
  <si>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Do Uchwały rady Gminy Nr XLI/283/06</t>
  </si>
  <si>
    <t>Rozliczenia z tytułu poręczeń i gwarancji udzielonych przez Skarb Państwa  lub jednostkę samorządu terytorialnego</t>
  </si>
  <si>
    <t xml:space="preserve">wypłaty z tytułu poręczen i gwarancji </t>
  </si>
  <si>
    <t>Z dnia 29 czerwca  2006r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</si>
</sst>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6"/>
  <sheetViews>
    <sheetView tabSelected="1" zoomScale="75" zoomScaleNormal="75" zoomScaleSheetLayoutView="75" workbookViewId="0" topLeftCell="A1">
      <selection activeCell="F394" sqref="F394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0" customWidth="1"/>
    <col min="8" max="8" width="15.125" style="0" customWidth="1"/>
    <col min="9" max="9" width="16.875" style="0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98" t="s">
        <v>137</v>
      </c>
      <c r="B2" s="98"/>
      <c r="C2" s="98"/>
      <c r="D2" s="98"/>
      <c r="E2" s="6"/>
      <c r="F2" s="6"/>
    </row>
    <row r="3" spans="1:6" ht="15.75">
      <c r="A3" s="98" t="s">
        <v>140</v>
      </c>
      <c r="B3" s="98"/>
      <c r="C3" s="98"/>
      <c r="D3" s="98"/>
      <c r="E3" s="6"/>
      <c r="F3" s="6"/>
    </row>
    <row r="4" spans="1:13" ht="9" customHeight="1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5"/>
      <c r="I5" s="5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5"/>
      <c r="I6" s="5"/>
      <c r="J6" s="5"/>
      <c r="K6" s="5"/>
      <c r="L6" s="5"/>
      <c r="M6" s="5"/>
    </row>
    <row r="7" spans="1:9" s="2" customFormat="1" ht="33.75" customHeight="1">
      <c r="A7" s="95" t="s">
        <v>2</v>
      </c>
      <c r="B7" s="95" t="s">
        <v>3</v>
      </c>
      <c r="C7" s="95" t="s">
        <v>79</v>
      </c>
      <c r="D7" s="99" t="s">
        <v>78</v>
      </c>
      <c r="E7" s="92"/>
      <c r="F7" s="92" t="s">
        <v>131</v>
      </c>
      <c r="G7" s="87" t="s">
        <v>112</v>
      </c>
      <c r="H7" s="88"/>
      <c r="I7" s="89" t="s">
        <v>113</v>
      </c>
    </row>
    <row r="8" spans="1:9" s="3" customFormat="1" ht="12.75" customHeight="1" hidden="1">
      <c r="A8" s="96"/>
      <c r="B8" s="96"/>
      <c r="C8" s="96"/>
      <c r="D8" s="100"/>
      <c r="E8" s="93"/>
      <c r="F8" s="94"/>
      <c r="G8" s="55"/>
      <c r="H8" s="55"/>
      <c r="I8" s="90"/>
    </row>
    <row r="9" spans="1:9" s="3" customFormat="1" ht="15" customHeight="1">
      <c r="A9" s="97"/>
      <c r="B9" s="97"/>
      <c r="C9" s="97"/>
      <c r="D9" s="101"/>
      <c r="E9" s="94"/>
      <c r="F9" s="4"/>
      <c r="G9" s="78" t="s">
        <v>114</v>
      </c>
      <c r="H9" s="78" t="s">
        <v>115</v>
      </c>
      <c r="I9" s="91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56">
        <v>6</v>
      </c>
      <c r="H10" s="56">
        <v>7</v>
      </c>
      <c r="I10" s="56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3064593</v>
      </c>
      <c r="G11" s="57">
        <f>G12+G17+G19</f>
        <v>328578</v>
      </c>
      <c r="H11" s="57">
        <f>H12+H17+H19</f>
        <v>0</v>
      </c>
      <c r="I11" s="57">
        <f>I12+I17+I19</f>
        <v>3393171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2947953</v>
      </c>
      <c r="G12" s="39">
        <f>G13+G15+G16</f>
        <v>328578</v>
      </c>
      <c r="H12" s="39">
        <f>H13+H15+H16</f>
        <v>0</v>
      </c>
      <c r="I12" s="39">
        <f>I13+I14+I16+I15</f>
        <v>3276531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166526</v>
      </c>
      <c r="G13" s="12">
        <v>325000</v>
      </c>
      <c r="H13" s="12"/>
      <c r="I13" s="12">
        <f>F13+G13-H13</f>
        <v>491526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1666910</v>
      </c>
      <c r="G15" s="12">
        <v>895</v>
      </c>
      <c r="H15" s="12"/>
      <c r="I15" s="12">
        <f>F15+G15-H15</f>
        <v>1667805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1114517</v>
      </c>
      <c r="G16" s="12">
        <v>2683</v>
      </c>
      <c r="H16" s="12"/>
      <c r="I16" s="12">
        <f>F16+G16-H16</f>
        <v>1117200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59"/>
      <c r="H17" s="59"/>
      <c r="I17" s="60">
        <f>I18</f>
        <v>16640</v>
      </c>
    </row>
    <row r="18" spans="1:9" s="3" customFormat="1" ht="42" customHeight="1">
      <c r="A18" s="25"/>
      <c r="B18" s="26"/>
      <c r="C18" s="17">
        <v>2850</v>
      </c>
      <c r="D18" s="77" t="s">
        <v>111</v>
      </c>
      <c r="E18" s="9"/>
      <c r="F18" s="9">
        <v>16640</v>
      </c>
      <c r="G18" s="70"/>
      <c r="H18" s="70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76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76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76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1" t="s">
        <v>12</v>
      </c>
      <c r="B26" s="28"/>
      <c r="C26" s="20"/>
      <c r="D26" s="24" t="s">
        <v>13</v>
      </c>
      <c r="E26" s="8"/>
      <c r="F26" s="8">
        <f>F27</f>
        <v>11241</v>
      </c>
      <c r="G26" s="57">
        <f>G27</f>
        <v>0</v>
      </c>
      <c r="H26" s="57">
        <f>H27</f>
        <v>0</v>
      </c>
      <c r="I26" s="57">
        <f>I27</f>
        <v>11241</v>
      </c>
    </row>
    <row r="27" spans="1:9" s="47" customFormat="1" ht="15.75">
      <c r="A27" s="25"/>
      <c r="B27" s="25" t="s">
        <v>14</v>
      </c>
      <c r="C27" s="29"/>
      <c r="D27" s="40" t="s">
        <v>11</v>
      </c>
      <c r="E27" s="46"/>
      <c r="F27" s="46">
        <f>F28+F29</f>
        <v>11241</v>
      </c>
      <c r="G27" s="60">
        <f>G28+G29</f>
        <v>0</v>
      </c>
      <c r="H27" s="60">
        <f>H28+H29</f>
        <v>0</v>
      </c>
      <c r="I27" s="60">
        <f>I28+I29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62"/>
      <c r="H28" s="62"/>
      <c r="I28" s="62">
        <f>F28+G28-H28</f>
        <v>10926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62"/>
      <c r="H29" s="62"/>
      <c r="I29" s="62">
        <f>F29+G29-H29</f>
        <v>315</v>
      </c>
    </row>
    <row r="30" spans="1:9" s="3" customFormat="1" ht="15.75">
      <c r="A30" s="21" t="s">
        <v>17</v>
      </c>
      <c r="B30" s="28"/>
      <c r="C30" s="20"/>
      <c r="D30" s="24" t="s">
        <v>18</v>
      </c>
      <c r="E30" s="8"/>
      <c r="F30" s="8">
        <f>F31</f>
        <v>12777628</v>
      </c>
      <c r="G30" s="57">
        <f>G31</f>
        <v>1194114</v>
      </c>
      <c r="H30" s="57">
        <f>H31</f>
        <v>7333975</v>
      </c>
      <c r="I30" s="57">
        <f>I31</f>
        <v>6637767</v>
      </c>
    </row>
    <row r="31" spans="1:9" s="47" customFormat="1" ht="13.5" customHeight="1">
      <c r="A31" s="25"/>
      <c r="B31" s="25" t="s">
        <v>19</v>
      </c>
      <c r="C31" s="29"/>
      <c r="D31" s="40" t="s">
        <v>20</v>
      </c>
      <c r="E31" s="46"/>
      <c r="F31" s="46">
        <f>F32+F33+F34+F35+F36+F37+F38</f>
        <v>12777628</v>
      </c>
      <c r="G31" s="60">
        <f>G32+G33+G34+G35+G36+G37+G38</f>
        <v>1194114</v>
      </c>
      <c r="H31" s="60">
        <f>H32+H33+H34+H35+H36+H37</f>
        <v>7333975</v>
      </c>
      <c r="I31" s="60">
        <f>I32+I33+I34+I35+I36+I37+I38</f>
        <v>6637767</v>
      </c>
    </row>
    <row r="32" spans="1:9" s="3" customFormat="1" ht="15.75">
      <c r="A32" s="25"/>
      <c r="B32" s="26"/>
      <c r="C32" s="17">
        <v>4210</v>
      </c>
      <c r="D32" s="27" t="s">
        <v>15</v>
      </c>
      <c r="E32" s="9"/>
      <c r="F32" s="9">
        <v>26900</v>
      </c>
      <c r="G32" s="64"/>
      <c r="H32" s="62"/>
      <c r="I32" s="62">
        <f>F32++G32-H32</f>
        <v>26900</v>
      </c>
    </row>
    <row r="33" spans="1:9" s="3" customFormat="1" ht="15.75">
      <c r="A33" s="25"/>
      <c r="B33" s="26"/>
      <c r="C33" s="17">
        <v>4270</v>
      </c>
      <c r="D33" s="27" t="s">
        <v>26</v>
      </c>
      <c r="E33" s="9"/>
      <c r="F33" s="9">
        <v>146550</v>
      </c>
      <c r="G33" s="64"/>
      <c r="H33" s="62"/>
      <c r="I33" s="62">
        <f aca="true" t="shared" si="0" ref="I33:I38">F33+G33-H33</f>
        <v>146550</v>
      </c>
    </row>
    <row r="34" spans="1:9" s="3" customFormat="1" ht="15.75">
      <c r="A34" s="25"/>
      <c r="B34" s="26"/>
      <c r="C34" s="17">
        <v>4300</v>
      </c>
      <c r="D34" s="27" t="s">
        <v>16</v>
      </c>
      <c r="E34" s="9"/>
      <c r="F34" s="9">
        <v>93386</v>
      </c>
      <c r="G34" s="64">
        <v>178675</v>
      </c>
      <c r="H34" s="62"/>
      <c r="I34" s="62">
        <f t="shared" si="0"/>
        <v>272061</v>
      </c>
    </row>
    <row r="35" spans="1:9" s="3" customFormat="1" ht="31.5" customHeight="1">
      <c r="A35" s="25"/>
      <c r="B35" s="26"/>
      <c r="C35" s="17">
        <v>6050</v>
      </c>
      <c r="D35" s="27" t="s">
        <v>8</v>
      </c>
      <c r="E35" s="9"/>
      <c r="F35" s="9">
        <v>1175096</v>
      </c>
      <c r="G35" s="10">
        <v>1015439</v>
      </c>
      <c r="H35" s="12"/>
      <c r="I35" s="12">
        <f t="shared" si="0"/>
        <v>2190535</v>
      </c>
    </row>
    <row r="36" spans="1:9" s="3" customFormat="1" ht="30.75" customHeight="1">
      <c r="A36" s="25"/>
      <c r="B36" s="26"/>
      <c r="C36" s="17">
        <v>6058</v>
      </c>
      <c r="D36" s="27" t="s">
        <v>8</v>
      </c>
      <c r="E36" s="9"/>
      <c r="F36" s="9">
        <v>8186015</v>
      </c>
      <c r="G36" s="10"/>
      <c r="H36" s="12">
        <v>5500481</v>
      </c>
      <c r="I36" s="12">
        <f t="shared" si="0"/>
        <v>2685534</v>
      </c>
    </row>
    <row r="37" spans="1:9" s="3" customFormat="1" ht="28.5" customHeight="1">
      <c r="A37" s="25"/>
      <c r="B37" s="26"/>
      <c r="C37" s="17">
        <v>6059</v>
      </c>
      <c r="D37" s="27" t="s">
        <v>8</v>
      </c>
      <c r="E37" s="9"/>
      <c r="F37" s="9">
        <v>3137681</v>
      </c>
      <c r="G37" s="10"/>
      <c r="H37" s="12">
        <v>1833494</v>
      </c>
      <c r="I37" s="12">
        <f t="shared" si="0"/>
        <v>1304187</v>
      </c>
    </row>
    <row r="38" spans="1:9" s="3" customFormat="1" ht="28.5" customHeight="1">
      <c r="A38" s="25"/>
      <c r="B38" s="26"/>
      <c r="C38" s="17">
        <v>6060</v>
      </c>
      <c r="D38" s="27" t="s">
        <v>43</v>
      </c>
      <c r="E38" s="9"/>
      <c r="F38" s="9">
        <v>12000</v>
      </c>
      <c r="G38" s="10"/>
      <c r="H38" s="12"/>
      <c r="I38" s="12">
        <f t="shared" si="0"/>
        <v>12000</v>
      </c>
    </row>
    <row r="39" spans="1:9" s="3" customFormat="1" ht="15.75">
      <c r="A39" s="21" t="s">
        <v>21</v>
      </c>
      <c r="B39" s="28"/>
      <c r="C39" s="20"/>
      <c r="D39" s="24" t="s">
        <v>22</v>
      </c>
      <c r="E39" s="8"/>
      <c r="F39" s="8">
        <f>F40</f>
        <v>246100</v>
      </c>
      <c r="G39" s="57">
        <f>G40</f>
        <v>0</v>
      </c>
      <c r="H39" s="57">
        <f>H40</f>
        <v>0</v>
      </c>
      <c r="I39" s="57">
        <f>I40</f>
        <v>246100</v>
      </c>
    </row>
    <row r="40" spans="1:9" s="47" customFormat="1" ht="30.75" customHeight="1">
      <c r="A40" s="25"/>
      <c r="B40" s="25" t="s">
        <v>23</v>
      </c>
      <c r="C40" s="29"/>
      <c r="D40" s="40" t="s">
        <v>24</v>
      </c>
      <c r="E40" s="46"/>
      <c r="F40" s="46">
        <f>F41+F42+F43+F44+F45+F46+F47+F48+F49++F51</f>
        <v>246100</v>
      </c>
      <c r="G40" s="41">
        <f>G41+G42+G43+G44+G45+G46+G47+G48+G49+G50+G51</f>
        <v>0</v>
      </c>
      <c r="H40" s="39">
        <f>H41+H42+H43+H44+H45+H46++H47+H48+H49+H50+H51</f>
        <v>0</v>
      </c>
      <c r="I40" s="39">
        <f>I41+I42+I43+I44+I45+I46+I47+I48+I50+I51+I49</f>
        <v>246100</v>
      </c>
    </row>
    <row r="41" spans="1:9" s="3" customFormat="1" ht="21" customHeight="1">
      <c r="A41" s="25"/>
      <c r="B41" s="26"/>
      <c r="C41" s="17">
        <v>4170</v>
      </c>
      <c r="D41" s="27" t="s">
        <v>101</v>
      </c>
      <c r="E41" s="9"/>
      <c r="F41" s="9">
        <v>6100</v>
      </c>
      <c r="G41" s="64"/>
      <c r="H41" s="62"/>
      <c r="I41" s="62">
        <f>F41+G41-H41</f>
        <v>6100</v>
      </c>
    </row>
    <row r="42" spans="1:9" s="3" customFormat="1" ht="15.75">
      <c r="A42" s="25"/>
      <c r="B42" s="26"/>
      <c r="C42" s="17">
        <v>4210</v>
      </c>
      <c r="D42" s="27" t="s">
        <v>15</v>
      </c>
      <c r="E42" s="9"/>
      <c r="F42" s="9">
        <v>127050</v>
      </c>
      <c r="G42" s="64"/>
      <c r="H42" s="62"/>
      <c r="I42" s="62">
        <f>F42+G42-H42</f>
        <v>127050</v>
      </c>
    </row>
    <row r="43" spans="1:9" s="3" customFormat="1" ht="15.75">
      <c r="A43" s="25"/>
      <c r="B43" s="26"/>
      <c r="C43" s="17">
        <v>4260</v>
      </c>
      <c r="D43" s="27" t="s">
        <v>25</v>
      </c>
      <c r="E43" s="9"/>
      <c r="F43" s="9">
        <v>5840</v>
      </c>
      <c r="G43" s="64"/>
      <c r="H43" s="62"/>
      <c r="I43" s="62">
        <f>F43+G43-H43</f>
        <v>5840</v>
      </c>
    </row>
    <row r="44" spans="1:9" s="3" customFormat="1" ht="15.75">
      <c r="A44" s="25"/>
      <c r="B44" s="26"/>
      <c r="C44" s="17">
        <v>4270</v>
      </c>
      <c r="D44" s="27" t="s">
        <v>26</v>
      </c>
      <c r="E44" s="9"/>
      <c r="F44" s="9">
        <v>20280</v>
      </c>
      <c r="G44" s="64"/>
      <c r="H44" s="62"/>
      <c r="I44" s="62">
        <f>F44+G44-H44</f>
        <v>20280</v>
      </c>
    </row>
    <row r="45" spans="1:9" s="3" customFormat="1" ht="15.75">
      <c r="A45" s="25"/>
      <c r="B45" s="26"/>
      <c r="C45" s="17">
        <v>4300</v>
      </c>
      <c r="D45" s="27" t="s">
        <v>16</v>
      </c>
      <c r="E45" s="9"/>
      <c r="F45" s="9">
        <v>26340</v>
      </c>
      <c r="G45" s="64"/>
      <c r="H45" s="62"/>
      <c r="I45" s="62">
        <f>F45+G45-H45</f>
        <v>26340</v>
      </c>
    </row>
    <row r="46" spans="1:9" s="3" customFormat="1" ht="15.75">
      <c r="A46" s="25"/>
      <c r="B46" s="26"/>
      <c r="C46" s="17">
        <v>4430</v>
      </c>
      <c r="D46" s="27" t="s">
        <v>27</v>
      </c>
      <c r="E46" s="9"/>
      <c r="F46" s="9">
        <v>3350</v>
      </c>
      <c r="G46" s="64"/>
      <c r="H46" s="62"/>
      <c r="I46" s="62">
        <f>F46+G46--H46</f>
        <v>3350</v>
      </c>
    </row>
    <row r="47" spans="1:9" s="3" customFormat="1" ht="30">
      <c r="A47" s="25"/>
      <c r="B47" s="26"/>
      <c r="C47" s="17">
        <v>4520</v>
      </c>
      <c r="D47" s="27" t="s">
        <v>91</v>
      </c>
      <c r="E47" s="9"/>
      <c r="F47" s="9">
        <v>2500</v>
      </c>
      <c r="G47" s="10"/>
      <c r="H47" s="12"/>
      <c r="I47" s="12">
        <f>F47+G47-H47</f>
        <v>2500</v>
      </c>
    </row>
    <row r="48" spans="1:9" s="3" customFormat="1" ht="15.75">
      <c r="A48" s="25"/>
      <c r="B48" s="26"/>
      <c r="C48" s="17">
        <v>4530</v>
      </c>
      <c r="D48" s="27" t="s">
        <v>28</v>
      </c>
      <c r="E48" s="9"/>
      <c r="F48" s="9">
        <v>40250</v>
      </c>
      <c r="G48" s="64"/>
      <c r="H48" s="62"/>
      <c r="I48" s="62">
        <f>F48+G48--H48</f>
        <v>40250</v>
      </c>
    </row>
    <row r="49" spans="1:9" s="3" customFormat="1" ht="30">
      <c r="A49" s="25"/>
      <c r="B49" s="26"/>
      <c r="C49" s="17">
        <v>4590</v>
      </c>
      <c r="D49" s="27" t="s">
        <v>87</v>
      </c>
      <c r="E49" s="9"/>
      <c r="F49" s="9">
        <v>2390</v>
      </c>
      <c r="G49" s="64"/>
      <c r="H49" s="62"/>
      <c r="I49" s="62">
        <f>F49+G49-H49</f>
        <v>2390</v>
      </c>
    </row>
    <row r="50" spans="1:9" s="3" customFormat="1" ht="15.75" hidden="1">
      <c r="A50" s="25"/>
      <c r="B50" s="26"/>
      <c r="C50" s="17"/>
      <c r="D50" s="27"/>
      <c r="E50" s="9"/>
      <c r="F50" s="9">
        <f>SUM(F20:F26)</f>
        <v>111241</v>
      </c>
      <c r="G50" s="10"/>
      <c r="H50" s="12"/>
      <c r="I50" s="12"/>
    </row>
    <row r="51" spans="1:9" s="3" customFormat="1" ht="30">
      <c r="A51" s="25"/>
      <c r="B51" s="26"/>
      <c r="C51" s="17">
        <v>6060</v>
      </c>
      <c r="D51" s="27" t="s">
        <v>43</v>
      </c>
      <c r="E51" s="9"/>
      <c r="F51" s="9">
        <v>12000</v>
      </c>
      <c r="G51" s="10"/>
      <c r="H51" s="12"/>
      <c r="I51" s="12">
        <f>F51+G51-H51</f>
        <v>12000</v>
      </c>
    </row>
    <row r="52" spans="1:9" s="3" customFormat="1" ht="15.75">
      <c r="A52" s="21" t="s">
        <v>29</v>
      </c>
      <c r="B52" s="28"/>
      <c r="C52" s="20"/>
      <c r="D52" s="24" t="s">
        <v>30</v>
      </c>
      <c r="E52" s="8"/>
      <c r="F52" s="8">
        <f>F53+F58+F64+F85</f>
        <v>1973076</v>
      </c>
      <c r="G52" s="8">
        <f>G53+G58+G64+G85</f>
        <v>150</v>
      </c>
      <c r="H52" s="8">
        <f>H53+H58+H64+H85</f>
        <v>0</v>
      </c>
      <c r="I52" s="8">
        <f>I53+I58+I64+I85</f>
        <v>1973226</v>
      </c>
    </row>
    <row r="53" spans="1:9" s="47" customFormat="1" ht="13.5" customHeight="1">
      <c r="A53" s="25"/>
      <c r="B53" s="25" t="s">
        <v>31</v>
      </c>
      <c r="C53" s="29"/>
      <c r="D53" s="40" t="s">
        <v>32</v>
      </c>
      <c r="E53" s="46"/>
      <c r="F53" s="46">
        <f>F54+F56+F57+F55</f>
        <v>91210</v>
      </c>
      <c r="G53" s="46">
        <f>G54+G56+G57+G55</f>
        <v>0</v>
      </c>
      <c r="H53" s="46">
        <f>H54+H56+H57</f>
        <v>0</v>
      </c>
      <c r="I53" s="46">
        <f>I54+I56+I57+I55</f>
        <v>91210</v>
      </c>
    </row>
    <row r="54" spans="1:9" s="3" customFormat="1" ht="15.75">
      <c r="A54" s="25"/>
      <c r="B54" s="26"/>
      <c r="C54" s="17">
        <v>4010</v>
      </c>
      <c r="D54" s="27" t="s">
        <v>40</v>
      </c>
      <c r="E54" s="9"/>
      <c r="F54" s="9">
        <v>70346</v>
      </c>
      <c r="G54" s="64"/>
      <c r="H54" s="62"/>
      <c r="I54" s="62">
        <f>F54++G54-H54</f>
        <v>70346</v>
      </c>
    </row>
    <row r="55" spans="1:9" s="3" customFormat="1" ht="15.75">
      <c r="A55" s="25"/>
      <c r="B55" s="26"/>
      <c r="C55" s="17">
        <v>4040</v>
      </c>
      <c r="D55" s="27" t="s">
        <v>53</v>
      </c>
      <c r="E55" s="9"/>
      <c r="F55" s="9">
        <v>5882</v>
      </c>
      <c r="G55" s="64"/>
      <c r="H55" s="62"/>
      <c r="I55" s="62">
        <f>F55+G55-H55</f>
        <v>5882</v>
      </c>
    </row>
    <row r="56" spans="1:9" s="3" customFormat="1" ht="15.75">
      <c r="A56" s="25"/>
      <c r="B56" s="26"/>
      <c r="C56" s="17">
        <v>4110</v>
      </c>
      <c r="D56" s="27" t="s">
        <v>33</v>
      </c>
      <c r="E56" s="9"/>
      <c r="F56" s="9">
        <v>13114</v>
      </c>
      <c r="G56" s="64"/>
      <c r="H56" s="62"/>
      <c r="I56" s="62">
        <f>F56+G56-H56</f>
        <v>13114</v>
      </c>
    </row>
    <row r="57" spans="1:9" s="3" customFormat="1" ht="15.75">
      <c r="A57" s="25"/>
      <c r="B57" s="26"/>
      <c r="C57" s="17">
        <v>4120</v>
      </c>
      <c r="D57" s="27" t="s">
        <v>34</v>
      </c>
      <c r="E57" s="9"/>
      <c r="F57" s="9">
        <v>1868</v>
      </c>
      <c r="G57" s="64"/>
      <c r="H57" s="62"/>
      <c r="I57" s="62">
        <f>F57+G57---H57</f>
        <v>1868</v>
      </c>
    </row>
    <row r="58" spans="1:9" s="47" customFormat="1" ht="15.75">
      <c r="A58" s="25"/>
      <c r="B58" s="25" t="s">
        <v>35</v>
      </c>
      <c r="C58" s="29"/>
      <c r="D58" s="40" t="s">
        <v>36</v>
      </c>
      <c r="E58" s="46"/>
      <c r="F58" s="46">
        <f>F59+F60+F61++F62+F63</f>
        <v>61540</v>
      </c>
      <c r="G58" s="46">
        <f>G59+G60+G61++G62+G63</f>
        <v>0</v>
      </c>
      <c r="H58" s="46">
        <f>H59+H60+H61++H62</f>
        <v>0</v>
      </c>
      <c r="I58" s="46">
        <f>I59+I60+I61++I62+I63</f>
        <v>61540</v>
      </c>
    </row>
    <row r="59" spans="1:9" s="3" customFormat="1" ht="15.75">
      <c r="A59" s="25"/>
      <c r="B59" s="26"/>
      <c r="C59" s="17">
        <v>3030</v>
      </c>
      <c r="D59" s="27" t="s">
        <v>37</v>
      </c>
      <c r="E59" s="9"/>
      <c r="F59" s="9">
        <v>54600</v>
      </c>
      <c r="G59" s="64"/>
      <c r="H59" s="62"/>
      <c r="I59" s="62">
        <f>F59+G59-H59</f>
        <v>54600</v>
      </c>
    </row>
    <row r="60" spans="1:9" s="3" customFormat="1" ht="15.75">
      <c r="A60" s="25"/>
      <c r="B60" s="26"/>
      <c r="C60" s="17">
        <v>4210</v>
      </c>
      <c r="D60" s="27" t="s">
        <v>15</v>
      </c>
      <c r="E60" s="9"/>
      <c r="F60" s="9">
        <v>3500</v>
      </c>
      <c r="G60" s="64"/>
      <c r="H60" s="62"/>
      <c r="I60" s="62">
        <f>F60+G60-H60</f>
        <v>3500</v>
      </c>
    </row>
    <row r="61" spans="1:9" s="3" customFormat="1" ht="15.75">
      <c r="A61" s="25"/>
      <c r="B61" s="26"/>
      <c r="C61" s="17">
        <v>4300</v>
      </c>
      <c r="D61" s="27" t="s">
        <v>16</v>
      </c>
      <c r="E61" s="9"/>
      <c r="F61" s="9">
        <v>2130</v>
      </c>
      <c r="G61" s="64"/>
      <c r="H61" s="62"/>
      <c r="I61" s="62">
        <f>F61+G61--H61</f>
        <v>2130</v>
      </c>
    </row>
    <row r="62" spans="1:9" s="3" customFormat="1" ht="15.75">
      <c r="A62" s="25"/>
      <c r="B62" s="26"/>
      <c r="C62" s="17">
        <v>4410</v>
      </c>
      <c r="D62" s="27" t="s">
        <v>38</v>
      </c>
      <c r="E62" s="9"/>
      <c r="F62" s="9">
        <v>1070</v>
      </c>
      <c r="G62" s="64"/>
      <c r="H62" s="62"/>
      <c r="I62" s="62">
        <f>F62+G62-H62</f>
        <v>1070</v>
      </c>
    </row>
    <row r="63" spans="1:9" s="3" customFormat="1" ht="30">
      <c r="A63" s="25"/>
      <c r="B63" s="26"/>
      <c r="C63" s="17">
        <v>4610</v>
      </c>
      <c r="D63" s="27" t="s">
        <v>135</v>
      </c>
      <c r="E63" s="9"/>
      <c r="F63" s="9">
        <v>240</v>
      </c>
      <c r="G63" s="64"/>
      <c r="H63" s="62"/>
      <c r="I63" s="62">
        <f>F63+G63-H63</f>
        <v>240</v>
      </c>
    </row>
    <row r="64" spans="1:9" s="47" customFormat="1" ht="15.75">
      <c r="A64" s="29"/>
      <c r="B64" s="29">
        <v>75023</v>
      </c>
      <c r="C64" s="29"/>
      <c r="D64" s="40" t="s">
        <v>39</v>
      </c>
      <c r="E64" s="46"/>
      <c r="F64" s="46">
        <f>F65+F66+F67+F68+F69+F70+F72+F73+F74+F75+F77+F79+F80+F84+F71+F76+F78+F81+F83</f>
        <v>1700126</v>
      </c>
      <c r="G64" s="46">
        <f>G65+G66+G67+G68+G69+G70+G72+G73+G74+G75+G77+G79+G80+G84+G71+G76+G78+G81+G83+G82</f>
        <v>150</v>
      </c>
      <c r="H64" s="46">
        <f>H65+H66+H67+H68+H69+H70+H72+H73+H74+H75+H77+H79+H80+H84+H71+H76+H78+H81+H83</f>
        <v>0</v>
      </c>
      <c r="I64" s="46">
        <f>I65+I66+I67+I68+I69+I70+I72+I73+I74+I75+I77+I79+I80+I84+I71+I76+I78+I81+I83+I82</f>
        <v>1700276</v>
      </c>
    </row>
    <row r="65" spans="1:9" s="3" customFormat="1" ht="15.75">
      <c r="A65" s="29"/>
      <c r="B65" s="17"/>
      <c r="C65" s="17">
        <v>3030</v>
      </c>
      <c r="D65" s="27" t="s">
        <v>37</v>
      </c>
      <c r="E65" s="9"/>
      <c r="F65" s="9">
        <v>25100</v>
      </c>
      <c r="G65" s="64"/>
      <c r="H65" s="62"/>
      <c r="I65" s="62">
        <f>F65++G65-H65</f>
        <v>25100</v>
      </c>
    </row>
    <row r="66" spans="1:9" s="3" customFormat="1" ht="15">
      <c r="A66" s="30"/>
      <c r="B66" s="17"/>
      <c r="C66" s="17">
        <v>4010</v>
      </c>
      <c r="D66" s="27" t="s">
        <v>40</v>
      </c>
      <c r="E66" s="9"/>
      <c r="F66" s="9">
        <v>975126</v>
      </c>
      <c r="G66" s="64"/>
      <c r="H66" s="62"/>
      <c r="I66" s="62">
        <f aca="true" t="shared" si="1" ref="I66:I72">F66+G66-H66</f>
        <v>975126</v>
      </c>
    </row>
    <row r="67" spans="1:9" s="3" customFormat="1" ht="15">
      <c r="A67" s="30"/>
      <c r="B67" s="17"/>
      <c r="C67" s="17">
        <v>4040</v>
      </c>
      <c r="D67" s="27" t="s">
        <v>53</v>
      </c>
      <c r="E67" s="9"/>
      <c r="F67" s="9">
        <v>65882</v>
      </c>
      <c r="G67" s="64"/>
      <c r="H67" s="62"/>
      <c r="I67" s="62">
        <f t="shared" si="1"/>
        <v>65882</v>
      </c>
    </row>
    <row r="68" spans="1:14" s="3" customFormat="1" ht="15">
      <c r="A68" s="30"/>
      <c r="B68" s="17"/>
      <c r="C68" s="17">
        <v>4110</v>
      </c>
      <c r="D68" s="27" t="s">
        <v>33</v>
      </c>
      <c r="E68" s="9"/>
      <c r="F68" s="9">
        <v>179366</v>
      </c>
      <c r="G68" s="64"/>
      <c r="H68" s="62"/>
      <c r="I68" s="62">
        <f t="shared" si="1"/>
        <v>179366</v>
      </c>
      <c r="J68" s="5"/>
      <c r="K68" s="5"/>
      <c r="L68" s="5"/>
      <c r="M68" s="5"/>
      <c r="N68" s="5"/>
    </row>
    <row r="69" spans="1:14" s="3" customFormat="1" ht="15">
      <c r="A69" s="30"/>
      <c r="B69" s="17"/>
      <c r="C69" s="17">
        <v>4120</v>
      </c>
      <c r="D69" s="27" t="s">
        <v>34</v>
      </c>
      <c r="E69" s="9"/>
      <c r="F69" s="9">
        <v>25505</v>
      </c>
      <c r="G69" s="64"/>
      <c r="H69" s="62"/>
      <c r="I69" s="62">
        <f t="shared" si="1"/>
        <v>25505</v>
      </c>
      <c r="J69" s="5"/>
      <c r="K69" s="5"/>
      <c r="L69" s="5"/>
      <c r="M69" s="5"/>
      <c r="N69" s="5"/>
    </row>
    <row r="70" spans="1:14" s="3" customFormat="1" ht="30">
      <c r="A70" s="30"/>
      <c r="B70" s="30"/>
      <c r="C70" s="17">
        <v>4140</v>
      </c>
      <c r="D70" s="27" t="s">
        <v>41</v>
      </c>
      <c r="E70" s="9"/>
      <c r="F70" s="9">
        <v>6400</v>
      </c>
      <c r="G70" s="10"/>
      <c r="H70" s="12"/>
      <c r="I70" s="12">
        <f t="shared" si="1"/>
        <v>6400</v>
      </c>
      <c r="J70" s="5"/>
      <c r="K70" s="5"/>
      <c r="L70" s="5"/>
      <c r="M70" s="5"/>
      <c r="N70" s="5"/>
    </row>
    <row r="71" spans="1:14" s="3" customFormat="1" ht="15">
      <c r="A71" s="30"/>
      <c r="B71" s="30"/>
      <c r="C71" s="17">
        <v>4170</v>
      </c>
      <c r="D71" s="27" t="s">
        <v>101</v>
      </c>
      <c r="E71" s="9"/>
      <c r="F71" s="9">
        <v>21450</v>
      </c>
      <c r="G71" s="64"/>
      <c r="H71" s="62"/>
      <c r="I71" s="62">
        <f t="shared" si="1"/>
        <v>21450</v>
      </c>
      <c r="J71" s="5"/>
      <c r="K71" s="5"/>
      <c r="L71" s="5"/>
      <c r="M71" s="5"/>
      <c r="N71" s="5"/>
    </row>
    <row r="72" spans="1:14" s="3" customFormat="1" ht="15">
      <c r="A72" s="30"/>
      <c r="B72" s="30"/>
      <c r="C72" s="17">
        <v>4210</v>
      </c>
      <c r="D72" s="27" t="s">
        <v>15</v>
      </c>
      <c r="E72" s="9"/>
      <c r="F72" s="9">
        <v>106900</v>
      </c>
      <c r="G72" s="64"/>
      <c r="H72" s="62"/>
      <c r="I72" s="62">
        <f t="shared" si="1"/>
        <v>106900</v>
      </c>
      <c r="J72" s="5"/>
      <c r="K72" s="5"/>
      <c r="L72" s="5"/>
      <c r="M72" s="5"/>
      <c r="N72" s="5"/>
    </row>
    <row r="73" spans="1:14" s="3" customFormat="1" ht="15">
      <c r="A73" s="30"/>
      <c r="B73" s="30"/>
      <c r="C73" s="17">
        <v>4260</v>
      </c>
      <c r="D73" s="27" t="s">
        <v>25</v>
      </c>
      <c r="E73" s="9"/>
      <c r="F73" s="9">
        <v>13500</v>
      </c>
      <c r="G73" s="64"/>
      <c r="H73" s="62"/>
      <c r="I73" s="62">
        <f>F73+G73----H73</f>
        <v>13500</v>
      </c>
      <c r="J73" s="5"/>
      <c r="K73" s="5"/>
      <c r="L73" s="5"/>
      <c r="M73" s="5"/>
      <c r="N73" s="5"/>
    </row>
    <row r="74" spans="1:14" s="3" customFormat="1" ht="15">
      <c r="A74" s="30"/>
      <c r="B74" s="30"/>
      <c r="C74" s="17">
        <v>4270</v>
      </c>
      <c r="D74" s="27" t="s">
        <v>26</v>
      </c>
      <c r="E74" s="9"/>
      <c r="F74" s="9">
        <v>30760</v>
      </c>
      <c r="G74" s="64"/>
      <c r="H74" s="62"/>
      <c r="I74" s="62">
        <f>F74+G74-H74</f>
        <v>30760</v>
      </c>
      <c r="J74" s="5"/>
      <c r="K74" s="5"/>
      <c r="L74" s="5"/>
      <c r="M74" s="5"/>
      <c r="N74" s="5"/>
    </row>
    <row r="75" spans="1:14" s="3" customFormat="1" ht="15">
      <c r="A75" s="30"/>
      <c r="B75" s="30"/>
      <c r="C75" s="17">
        <v>4300</v>
      </c>
      <c r="D75" s="27" t="s">
        <v>16</v>
      </c>
      <c r="E75" s="9"/>
      <c r="F75" s="9">
        <v>103950</v>
      </c>
      <c r="G75" s="64"/>
      <c r="H75" s="62"/>
      <c r="I75" s="62">
        <f>F75+G75-H75</f>
        <v>103950</v>
      </c>
      <c r="J75" s="5"/>
      <c r="K75" s="5"/>
      <c r="L75" s="5"/>
      <c r="M75" s="5"/>
      <c r="N75" s="5"/>
    </row>
    <row r="76" spans="1:14" s="3" customFormat="1" ht="15">
      <c r="A76" s="30"/>
      <c r="B76" s="30"/>
      <c r="C76" s="17">
        <v>4350</v>
      </c>
      <c r="D76" s="27" t="s">
        <v>121</v>
      </c>
      <c r="E76" s="9"/>
      <c r="F76" s="9">
        <v>2640</v>
      </c>
      <c r="G76" s="64"/>
      <c r="H76" s="62"/>
      <c r="I76" s="62">
        <f>F76+G76--H76</f>
        <v>2640</v>
      </c>
      <c r="J76" s="5"/>
      <c r="K76" s="5"/>
      <c r="L76" s="5"/>
      <c r="M76" s="5"/>
      <c r="N76" s="5"/>
    </row>
    <row r="77" spans="1:14" s="3" customFormat="1" ht="15">
      <c r="A77" s="30"/>
      <c r="B77" s="30"/>
      <c r="C77" s="17">
        <v>4410</v>
      </c>
      <c r="D77" s="27" t="s">
        <v>38</v>
      </c>
      <c r="E77" s="9"/>
      <c r="F77" s="9">
        <v>40735</v>
      </c>
      <c r="G77" s="64"/>
      <c r="H77" s="62"/>
      <c r="I77" s="62">
        <f aca="true" t="shared" si="2" ref="I77:I84">F77+G77-H77</f>
        <v>40735</v>
      </c>
      <c r="J77" s="5"/>
      <c r="K77" s="5"/>
      <c r="L77" s="5"/>
      <c r="M77" s="5"/>
      <c r="N77" s="5"/>
    </row>
    <row r="78" spans="1:14" s="3" customFormat="1" ht="15">
      <c r="A78" s="30"/>
      <c r="B78" s="30"/>
      <c r="C78" s="17">
        <v>4420</v>
      </c>
      <c r="D78" s="27" t="s">
        <v>86</v>
      </c>
      <c r="E78" s="9"/>
      <c r="F78" s="9">
        <v>3000</v>
      </c>
      <c r="G78" s="64"/>
      <c r="H78" s="62"/>
      <c r="I78" s="9">
        <f t="shared" si="2"/>
        <v>3000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4430</v>
      </c>
      <c r="D79" s="27" t="s">
        <v>27</v>
      </c>
      <c r="E79" s="9"/>
      <c r="F79" s="9">
        <v>6800</v>
      </c>
      <c r="G79" s="64"/>
      <c r="H79" s="62"/>
      <c r="I79" s="9">
        <f t="shared" si="2"/>
        <v>6800</v>
      </c>
      <c r="J79" s="5"/>
      <c r="K79" s="5"/>
      <c r="L79" s="5"/>
      <c r="M79" s="5"/>
      <c r="N79" s="5"/>
    </row>
    <row r="80" spans="1:14" s="3" customFormat="1" ht="30">
      <c r="A80" s="30"/>
      <c r="B80" s="30"/>
      <c r="C80" s="17">
        <v>4440</v>
      </c>
      <c r="D80" s="27" t="s">
        <v>42</v>
      </c>
      <c r="E80" s="9"/>
      <c r="F80" s="9">
        <v>29012</v>
      </c>
      <c r="G80" s="64"/>
      <c r="H80" s="62"/>
      <c r="I80" s="9">
        <f t="shared" si="2"/>
        <v>29012</v>
      </c>
      <c r="J80" s="5"/>
      <c r="K80" s="5"/>
      <c r="L80" s="5"/>
      <c r="M80" s="5"/>
      <c r="N80" s="5"/>
    </row>
    <row r="81" spans="1:14" s="3" customFormat="1" ht="15" hidden="1">
      <c r="A81" s="30"/>
      <c r="B81" s="30"/>
      <c r="C81" s="17"/>
      <c r="D81" s="27"/>
      <c r="E81" s="9"/>
      <c r="F81" s="9"/>
      <c r="G81" s="64"/>
      <c r="H81" s="62"/>
      <c r="I81" s="9"/>
      <c r="J81" s="5"/>
      <c r="K81" s="5"/>
      <c r="L81" s="5"/>
      <c r="M81" s="5"/>
      <c r="N81" s="5"/>
    </row>
    <row r="82" spans="1:14" s="3" customFormat="1" ht="30">
      <c r="A82" s="30"/>
      <c r="B82" s="30"/>
      <c r="C82" s="17">
        <v>4610</v>
      </c>
      <c r="D82" s="27" t="s">
        <v>135</v>
      </c>
      <c r="E82" s="9"/>
      <c r="F82" s="9"/>
      <c r="G82" s="64">
        <v>150</v>
      </c>
      <c r="H82" s="62"/>
      <c r="I82" s="9">
        <f>F82+G82-H82</f>
        <v>150</v>
      </c>
      <c r="J82" s="5"/>
      <c r="K82" s="5"/>
      <c r="L82" s="5"/>
      <c r="M82" s="5"/>
      <c r="N82" s="5"/>
    </row>
    <row r="83" spans="1:14" s="3" customFormat="1" ht="33" customHeight="1">
      <c r="A83" s="30"/>
      <c r="B83" s="30"/>
      <c r="C83" s="17">
        <v>6050</v>
      </c>
      <c r="D83" s="27" t="s">
        <v>8</v>
      </c>
      <c r="E83" s="9"/>
      <c r="F83" s="9">
        <v>34000</v>
      </c>
      <c r="G83" s="64"/>
      <c r="H83" s="62"/>
      <c r="I83" s="9">
        <f t="shared" si="2"/>
        <v>34000</v>
      </c>
      <c r="J83" s="5"/>
      <c r="K83" s="5"/>
      <c r="L83" s="5"/>
      <c r="M83" s="5"/>
      <c r="N83" s="5"/>
    </row>
    <row r="84" spans="1:14" s="3" customFormat="1" ht="29.25" customHeight="1">
      <c r="A84" s="30"/>
      <c r="B84" s="30"/>
      <c r="C84" s="17">
        <v>6060</v>
      </c>
      <c r="D84" s="27" t="s">
        <v>43</v>
      </c>
      <c r="E84" s="9"/>
      <c r="F84" s="9">
        <v>30000</v>
      </c>
      <c r="G84" s="10"/>
      <c r="H84" s="12"/>
      <c r="I84" s="12">
        <f t="shared" si="2"/>
        <v>30000</v>
      </c>
      <c r="J84" s="5"/>
      <c r="K84" s="5"/>
      <c r="L84" s="5"/>
      <c r="M84" s="5"/>
      <c r="N84" s="5"/>
    </row>
    <row r="85" spans="1:14" s="47" customFormat="1" ht="15.75">
      <c r="A85" s="48"/>
      <c r="B85" s="29">
        <v>75095</v>
      </c>
      <c r="C85" s="29"/>
      <c r="D85" s="40" t="s">
        <v>11</v>
      </c>
      <c r="E85" s="46"/>
      <c r="F85" s="46">
        <f>F88+F87+F86</f>
        <v>120200</v>
      </c>
      <c r="G85" s="46">
        <f>G88+G87+G86</f>
        <v>0</v>
      </c>
      <c r="H85" s="46">
        <f>H88+H87+H86</f>
        <v>0</v>
      </c>
      <c r="I85" s="46">
        <f>I88+I87+I86</f>
        <v>120200</v>
      </c>
      <c r="J85" s="49"/>
      <c r="K85" s="49"/>
      <c r="L85" s="49"/>
      <c r="M85" s="49"/>
      <c r="N85" s="49"/>
    </row>
    <row r="86" spans="1:14" s="47" customFormat="1" ht="15.75">
      <c r="A86" s="48"/>
      <c r="B86" s="29"/>
      <c r="C86" s="17">
        <v>4210</v>
      </c>
      <c r="D86" s="27" t="s">
        <v>15</v>
      </c>
      <c r="E86" s="46"/>
      <c r="F86" s="9">
        <v>12000</v>
      </c>
      <c r="G86" s="64"/>
      <c r="H86" s="62"/>
      <c r="I86" s="62">
        <f>F86+G86-H86</f>
        <v>12000</v>
      </c>
      <c r="J86" s="49"/>
      <c r="K86" s="49"/>
      <c r="L86" s="49"/>
      <c r="M86" s="49"/>
      <c r="N86" s="49"/>
    </row>
    <row r="87" spans="1:14" s="3" customFormat="1" ht="15">
      <c r="A87" s="30"/>
      <c r="B87" s="17"/>
      <c r="C87" s="17">
        <v>4300</v>
      </c>
      <c r="D87" s="27" t="s">
        <v>16</v>
      </c>
      <c r="E87" s="9"/>
      <c r="F87" s="9">
        <v>100000</v>
      </c>
      <c r="G87" s="64"/>
      <c r="H87" s="62"/>
      <c r="I87" s="62">
        <f>F87+G87--H87</f>
        <v>100000</v>
      </c>
      <c r="J87" s="5"/>
      <c r="K87" s="5"/>
      <c r="L87" s="5"/>
      <c r="M87" s="5"/>
      <c r="N87" s="5"/>
    </row>
    <row r="88" spans="1:14" s="3" customFormat="1" ht="15">
      <c r="A88" s="30"/>
      <c r="B88" s="17"/>
      <c r="C88" s="17">
        <v>4430</v>
      </c>
      <c r="D88" s="27" t="s">
        <v>27</v>
      </c>
      <c r="E88" s="9"/>
      <c r="F88" s="9">
        <v>8200</v>
      </c>
      <c r="G88" s="64"/>
      <c r="H88" s="62"/>
      <c r="I88" s="62">
        <f>F88+G88-H88</f>
        <v>8200</v>
      </c>
      <c r="J88" s="5"/>
      <c r="K88" s="5"/>
      <c r="L88" s="5"/>
      <c r="M88" s="5"/>
      <c r="N88" s="5"/>
    </row>
    <row r="89" spans="1:14" s="3" customFormat="1" ht="50.25" customHeight="1">
      <c r="A89" s="31">
        <v>751</v>
      </c>
      <c r="B89" s="20"/>
      <c r="C89" s="20"/>
      <c r="D89" s="24" t="s">
        <v>92</v>
      </c>
      <c r="E89" s="8"/>
      <c r="F89" s="8">
        <f>F90+F94+F107+F100</f>
        <v>1512</v>
      </c>
      <c r="G89" s="8">
        <f>G90+G94+G107+G100</f>
        <v>0</v>
      </c>
      <c r="H89" s="8">
        <f>H90+H94+H107+H100</f>
        <v>0</v>
      </c>
      <c r="I89" s="8">
        <f>I90+I94+I107+I100</f>
        <v>1512</v>
      </c>
      <c r="J89" s="5"/>
      <c r="K89" s="5"/>
      <c r="L89" s="5"/>
      <c r="M89" s="5"/>
      <c r="N89" s="5"/>
    </row>
    <row r="90" spans="1:14" s="47" customFormat="1" ht="31.5">
      <c r="A90" s="48"/>
      <c r="B90" s="29">
        <v>75101</v>
      </c>
      <c r="C90" s="29"/>
      <c r="D90" s="40" t="s">
        <v>44</v>
      </c>
      <c r="E90" s="46"/>
      <c r="F90" s="46">
        <f>F91+F92++F93</f>
        <v>1512</v>
      </c>
      <c r="G90" s="46">
        <f>G91+G92++G93</f>
        <v>0</v>
      </c>
      <c r="H90" s="46">
        <f>H91+H92++H93</f>
        <v>0</v>
      </c>
      <c r="I90" s="46">
        <f>I91+I92++I93</f>
        <v>1512</v>
      </c>
      <c r="J90" s="49"/>
      <c r="K90" s="49"/>
      <c r="L90" s="49"/>
      <c r="M90" s="49"/>
      <c r="N90" s="49"/>
    </row>
    <row r="91" spans="1:14" s="3" customFormat="1" ht="15">
      <c r="A91" s="30"/>
      <c r="B91" s="17"/>
      <c r="C91" s="17">
        <v>4010</v>
      </c>
      <c r="D91" s="27" t="s">
        <v>40</v>
      </c>
      <c r="E91" s="9"/>
      <c r="F91" s="9">
        <v>1263</v>
      </c>
      <c r="G91" s="64"/>
      <c r="H91" s="62"/>
      <c r="I91" s="62">
        <f>F91+G91-H91</f>
        <v>1263</v>
      </c>
      <c r="J91" s="5"/>
      <c r="K91" s="5"/>
      <c r="L91" s="5"/>
      <c r="M91" s="5"/>
      <c r="N91" s="5"/>
    </row>
    <row r="92" spans="1:14" s="3" customFormat="1" ht="15">
      <c r="A92" s="30"/>
      <c r="B92" s="17"/>
      <c r="C92" s="17">
        <v>4110</v>
      </c>
      <c r="D92" s="27" t="s">
        <v>33</v>
      </c>
      <c r="E92" s="9"/>
      <c r="F92" s="9">
        <v>218</v>
      </c>
      <c r="G92" s="64"/>
      <c r="H92" s="62"/>
      <c r="I92" s="62">
        <f>F92+G92-H92</f>
        <v>218</v>
      </c>
      <c r="J92" s="5"/>
      <c r="K92" s="5"/>
      <c r="L92" s="5"/>
      <c r="M92" s="5"/>
      <c r="N92" s="5"/>
    </row>
    <row r="93" spans="1:14" s="3" customFormat="1" ht="15">
      <c r="A93" s="30"/>
      <c r="B93" s="17"/>
      <c r="C93" s="17">
        <v>4120</v>
      </c>
      <c r="D93" s="27" t="s">
        <v>34</v>
      </c>
      <c r="E93" s="9"/>
      <c r="F93" s="9">
        <v>31</v>
      </c>
      <c r="G93" s="64"/>
      <c r="H93" s="62"/>
      <c r="I93" s="62">
        <f>F93+G93-H93</f>
        <v>31</v>
      </c>
      <c r="J93" s="5"/>
      <c r="K93" s="5"/>
      <c r="L93" s="5"/>
      <c r="M93" s="5"/>
      <c r="N93" s="5"/>
    </row>
    <row r="94" spans="1:14" s="47" customFormat="1" ht="15.75" hidden="1">
      <c r="A94" s="48"/>
      <c r="B94" s="29"/>
      <c r="C94" s="29"/>
      <c r="D94" s="40"/>
      <c r="E94" s="46"/>
      <c r="F94" s="46"/>
      <c r="G94" s="63"/>
      <c r="H94" s="60"/>
      <c r="I94" s="59"/>
      <c r="J94" s="49"/>
      <c r="K94" s="49"/>
      <c r="L94" s="49"/>
      <c r="M94" s="49"/>
      <c r="N94" s="49"/>
    </row>
    <row r="95" spans="1:14" s="3" customFormat="1" ht="15" hidden="1">
      <c r="A95" s="30"/>
      <c r="B95" s="17"/>
      <c r="C95" s="17"/>
      <c r="D95" s="27"/>
      <c r="E95" s="9"/>
      <c r="F95" s="9"/>
      <c r="G95" s="64"/>
      <c r="H95" s="62"/>
      <c r="I95" s="61"/>
      <c r="J95" s="5"/>
      <c r="K95" s="5"/>
      <c r="L95" s="5"/>
      <c r="M95" s="5"/>
      <c r="N95" s="5"/>
    </row>
    <row r="96" spans="1:14" s="3" customFormat="1" ht="15" hidden="1">
      <c r="A96" s="30"/>
      <c r="B96" s="17"/>
      <c r="C96" s="17"/>
      <c r="D96" s="27"/>
      <c r="E96" s="9"/>
      <c r="F96" s="9"/>
      <c r="G96" s="64"/>
      <c r="H96" s="62"/>
      <c r="I96" s="61"/>
      <c r="J96" s="5"/>
      <c r="K96" s="5"/>
      <c r="L96" s="5"/>
      <c r="M96" s="5"/>
      <c r="N96" s="5"/>
    </row>
    <row r="97" spans="1:14" s="3" customFormat="1" ht="15" hidden="1">
      <c r="A97" s="30"/>
      <c r="B97" s="17"/>
      <c r="C97" s="17"/>
      <c r="D97" s="27"/>
      <c r="E97" s="9"/>
      <c r="F97" s="9"/>
      <c r="G97" s="64"/>
      <c r="H97" s="62"/>
      <c r="I97" s="61"/>
      <c r="J97" s="5"/>
      <c r="K97" s="5"/>
      <c r="L97" s="5"/>
      <c r="M97" s="5"/>
      <c r="N97" s="5"/>
    </row>
    <row r="98" spans="1:14" s="3" customFormat="1" ht="15" hidden="1">
      <c r="A98" s="30"/>
      <c r="B98" s="17"/>
      <c r="C98" s="17"/>
      <c r="D98" s="30"/>
      <c r="E98" s="9"/>
      <c r="F98" s="9"/>
      <c r="G98" s="64"/>
      <c r="H98" s="62"/>
      <c r="I98" s="61"/>
      <c r="J98" s="5"/>
      <c r="K98" s="5"/>
      <c r="L98" s="5"/>
      <c r="M98" s="5"/>
      <c r="N98" s="5"/>
    </row>
    <row r="99" spans="1:14" s="3" customFormat="1" ht="15" hidden="1">
      <c r="A99" s="30"/>
      <c r="B99" s="17"/>
      <c r="C99" s="17"/>
      <c r="D99" s="30"/>
      <c r="E99" s="9"/>
      <c r="F99" s="9"/>
      <c r="G99" s="64"/>
      <c r="H99" s="62"/>
      <c r="I99" s="61"/>
      <c r="J99" s="5"/>
      <c r="K99" s="5"/>
      <c r="L99" s="5"/>
      <c r="M99" s="5"/>
      <c r="N99" s="5"/>
    </row>
    <row r="100" spans="1:14" s="3" customFormat="1" ht="15.75" hidden="1">
      <c r="A100" s="30"/>
      <c r="B100" s="29"/>
      <c r="C100" s="29"/>
      <c r="D100" s="73"/>
      <c r="E100" s="46"/>
      <c r="F100" s="46"/>
      <c r="G100" s="63"/>
      <c r="H100" s="63"/>
      <c r="I100" s="60"/>
      <c r="J100" s="5"/>
      <c r="K100" s="5"/>
      <c r="L100" s="5"/>
      <c r="M100" s="5"/>
      <c r="N100" s="5"/>
    </row>
    <row r="101" spans="1:14" s="3" customFormat="1" ht="15.75" hidden="1">
      <c r="A101" s="30"/>
      <c r="B101" s="17"/>
      <c r="C101" s="17"/>
      <c r="D101" s="30"/>
      <c r="E101" s="9"/>
      <c r="F101" s="9"/>
      <c r="G101" s="64"/>
      <c r="H101" s="60"/>
      <c r="I101" s="62"/>
      <c r="J101" s="5"/>
      <c r="K101" s="5"/>
      <c r="L101" s="5"/>
      <c r="M101" s="5"/>
      <c r="N101" s="5"/>
    </row>
    <row r="102" spans="1:14" s="3" customFormat="1" ht="15.75" hidden="1">
      <c r="A102" s="30"/>
      <c r="B102" s="17"/>
      <c r="C102" s="17"/>
      <c r="D102" s="27"/>
      <c r="E102" s="9"/>
      <c r="F102" s="9"/>
      <c r="G102" s="64"/>
      <c r="H102" s="60"/>
      <c r="I102" s="62"/>
      <c r="J102" s="5"/>
      <c r="K102" s="5"/>
      <c r="L102" s="5"/>
      <c r="M102" s="5"/>
      <c r="N102" s="5"/>
    </row>
    <row r="103" spans="1:14" s="3" customFormat="1" ht="15.75" hidden="1">
      <c r="A103" s="30"/>
      <c r="B103" s="17"/>
      <c r="C103" s="17"/>
      <c r="D103" s="27"/>
      <c r="E103" s="9"/>
      <c r="F103" s="9"/>
      <c r="G103" s="64"/>
      <c r="H103" s="60"/>
      <c r="I103" s="62"/>
      <c r="J103" s="5"/>
      <c r="K103" s="5"/>
      <c r="L103" s="5"/>
      <c r="M103" s="5"/>
      <c r="N103" s="5"/>
    </row>
    <row r="104" spans="1:14" s="3" customFormat="1" ht="15.75" hidden="1">
      <c r="A104" s="30"/>
      <c r="B104" s="17"/>
      <c r="C104" s="17"/>
      <c r="D104" s="27"/>
      <c r="E104" s="9"/>
      <c r="F104" s="9"/>
      <c r="G104" s="64"/>
      <c r="H104" s="60"/>
      <c r="I104" s="62"/>
      <c r="J104" s="5"/>
      <c r="K104" s="5"/>
      <c r="L104" s="5"/>
      <c r="M104" s="5"/>
      <c r="N104" s="5"/>
    </row>
    <row r="105" spans="1:14" s="3" customFormat="1" ht="15.75" hidden="1">
      <c r="A105" s="30"/>
      <c r="B105" s="17"/>
      <c r="C105" s="17"/>
      <c r="D105" s="27"/>
      <c r="E105" s="9"/>
      <c r="F105" s="9"/>
      <c r="G105" s="64"/>
      <c r="H105" s="60"/>
      <c r="I105" s="62"/>
      <c r="J105" s="5"/>
      <c r="K105" s="5"/>
      <c r="L105" s="5"/>
      <c r="M105" s="5"/>
      <c r="N105" s="5"/>
    </row>
    <row r="106" spans="1:14" s="44" customFormat="1" ht="15" hidden="1">
      <c r="A106" s="30"/>
      <c r="B106" s="17"/>
      <c r="C106" s="17"/>
      <c r="D106" s="27"/>
      <c r="E106" s="9"/>
      <c r="F106" s="9"/>
      <c r="G106" s="64"/>
      <c r="H106" s="62"/>
      <c r="I106" s="62"/>
      <c r="J106" s="74"/>
      <c r="K106" s="74"/>
      <c r="L106" s="74"/>
      <c r="M106" s="74"/>
      <c r="N106" s="74"/>
    </row>
    <row r="107" spans="1:14" s="3" customFormat="1" ht="15.75" hidden="1">
      <c r="A107" s="30"/>
      <c r="B107" s="29"/>
      <c r="C107" s="29"/>
      <c r="D107" s="29"/>
      <c r="E107" s="46"/>
      <c r="F107" s="46"/>
      <c r="G107" s="63"/>
      <c r="H107" s="60"/>
      <c r="I107" s="60"/>
      <c r="J107" s="5"/>
      <c r="K107" s="5"/>
      <c r="L107" s="5"/>
      <c r="M107" s="5"/>
      <c r="N107" s="5"/>
    </row>
    <row r="108" spans="1:14" s="3" customFormat="1" ht="15.75" hidden="1">
      <c r="A108" s="30"/>
      <c r="B108" s="29"/>
      <c r="C108" s="17"/>
      <c r="D108" s="30"/>
      <c r="E108" s="9"/>
      <c r="F108" s="9"/>
      <c r="G108" s="64"/>
      <c r="H108" s="62"/>
      <c r="I108" s="62"/>
      <c r="J108" s="5"/>
      <c r="K108" s="5"/>
      <c r="L108" s="5"/>
      <c r="M108" s="5"/>
      <c r="N108" s="5"/>
    </row>
    <row r="109" spans="1:14" s="3" customFormat="1" ht="15" hidden="1">
      <c r="A109" s="30"/>
      <c r="B109" s="17"/>
      <c r="C109" s="17"/>
      <c r="D109" s="27"/>
      <c r="E109" s="9"/>
      <c r="F109" s="9"/>
      <c r="G109" s="64"/>
      <c r="H109" s="62"/>
      <c r="I109" s="62"/>
      <c r="J109" s="5"/>
      <c r="K109" s="5"/>
      <c r="L109" s="5"/>
      <c r="M109" s="5"/>
      <c r="N109" s="5"/>
    </row>
    <row r="110" spans="1:14" s="3" customFormat="1" ht="15" hidden="1">
      <c r="A110" s="30"/>
      <c r="B110" s="17"/>
      <c r="C110" s="17"/>
      <c r="D110" s="27"/>
      <c r="E110" s="9"/>
      <c r="F110" s="9"/>
      <c r="G110" s="64"/>
      <c r="H110" s="62"/>
      <c r="I110" s="62"/>
      <c r="J110" s="5"/>
      <c r="K110" s="5"/>
      <c r="L110" s="5"/>
      <c r="M110" s="5"/>
      <c r="N110" s="5"/>
    </row>
    <row r="111" spans="1:14" s="3" customFormat="1" ht="15" hidden="1">
      <c r="A111" s="30"/>
      <c r="B111" s="17"/>
      <c r="C111" s="17"/>
      <c r="D111" s="27"/>
      <c r="E111" s="9"/>
      <c r="F111" s="9"/>
      <c r="G111" s="64"/>
      <c r="H111" s="62"/>
      <c r="I111" s="62"/>
      <c r="J111" s="5"/>
      <c r="K111" s="5"/>
      <c r="L111" s="5"/>
      <c r="M111" s="5"/>
      <c r="N111" s="5"/>
    </row>
    <row r="112" spans="1:14" s="3" customFormat="1" ht="15" hidden="1">
      <c r="A112" s="30"/>
      <c r="B112" s="17"/>
      <c r="C112" s="17"/>
      <c r="D112" s="27"/>
      <c r="E112" s="9"/>
      <c r="F112" s="9"/>
      <c r="G112" s="64"/>
      <c r="H112" s="62"/>
      <c r="I112" s="62"/>
      <c r="J112" s="5"/>
      <c r="K112" s="5"/>
      <c r="L112" s="5"/>
      <c r="M112" s="5"/>
      <c r="N112" s="5"/>
    </row>
    <row r="113" spans="1:14" s="3" customFormat="1" ht="15" hidden="1">
      <c r="A113" s="30"/>
      <c r="B113" s="17"/>
      <c r="C113" s="17"/>
      <c r="D113" s="27"/>
      <c r="E113" s="9"/>
      <c r="F113" s="9"/>
      <c r="G113" s="64"/>
      <c r="H113" s="62"/>
      <c r="I113" s="62"/>
      <c r="J113" s="5"/>
      <c r="K113" s="5"/>
      <c r="L113" s="5"/>
      <c r="M113" s="5"/>
      <c r="N113" s="5"/>
    </row>
    <row r="114" spans="1:14" s="3" customFormat="1" ht="31.5">
      <c r="A114" s="31">
        <v>754</v>
      </c>
      <c r="B114" s="20"/>
      <c r="C114" s="20"/>
      <c r="D114" s="24" t="s">
        <v>45</v>
      </c>
      <c r="E114" s="8"/>
      <c r="F114" s="8">
        <f>F122+F135+F119</f>
        <v>196565</v>
      </c>
      <c r="G114" s="8">
        <f>G122+G135+G119</f>
        <v>1500</v>
      </c>
      <c r="H114" s="8">
        <f>H122+H135+H119</f>
        <v>0</v>
      </c>
      <c r="I114" s="11">
        <f>I122+I135+I119</f>
        <v>198065</v>
      </c>
      <c r="J114" s="5"/>
      <c r="K114" s="5"/>
      <c r="L114" s="5"/>
      <c r="M114" s="5"/>
      <c r="N114" s="5"/>
    </row>
    <row r="115" spans="1:14" s="47" customFormat="1" ht="15.75" hidden="1">
      <c r="A115" s="48"/>
      <c r="B115" s="29"/>
      <c r="C115" s="29"/>
      <c r="D115" s="40"/>
      <c r="E115" s="41"/>
      <c r="F115" s="46"/>
      <c r="G115" s="41"/>
      <c r="H115" s="39"/>
      <c r="I115" s="39"/>
      <c r="J115" s="49"/>
      <c r="K115" s="49"/>
      <c r="L115" s="49"/>
      <c r="M115" s="49"/>
      <c r="N115" s="49"/>
    </row>
    <row r="116" spans="1:14" s="3" customFormat="1" ht="15" hidden="1">
      <c r="A116" s="30"/>
      <c r="B116" s="17"/>
      <c r="C116" s="17"/>
      <c r="D116" s="27"/>
      <c r="E116" s="10"/>
      <c r="F116" s="9"/>
      <c r="G116" s="10"/>
      <c r="H116" s="12"/>
      <c r="I116" s="12"/>
      <c r="J116" s="5"/>
      <c r="K116" s="5"/>
      <c r="L116" s="5"/>
      <c r="M116" s="5"/>
      <c r="N116" s="5"/>
    </row>
    <row r="117" spans="1:14" s="47" customFormat="1" ht="15.75" hidden="1">
      <c r="A117" s="48"/>
      <c r="B117" s="29"/>
      <c r="C117" s="29"/>
      <c r="D117" s="40"/>
      <c r="E117" s="41"/>
      <c r="F117" s="46"/>
      <c r="G117" s="63"/>
      <c r="H117" s="60"/>
      <c r="I117" s="46"/>
      <c r="J117" s="49"/>
      <c r="K117" s="49"/>
      <c r="L117" s="49"/>
      <c r="M117" s="49"/>
      <c r="N117" s="49"/>
    </row>
    <row r="118" spans="1:14" s="3" customFormat="1" ht="15" hidden="1">
      <c r="A118" s="30"/>
      <c r="B118" s="17"/>
      <c r="C118" s="17"/>
      <c r="D118" s="27"/>
      <c r="E118" s="10"/>
      <c r="F118" s="9"/>
      <c r="G118" s="64"/>
      <c r="H118" s="62"/>
      <c r="I118" s="9"/>
      <c r="J118" s="5"/>
      <c r="K118" s="5"/>
      <c r="L118" s="5"/>
      <c r="M118" s="5"/>
      <c r="N118" s="5"/>
    </row>
    <row r="119" spans="1:14" s="3" customFormat="1" ht="15.75" hidden="1">
      <c r="A119" s="30"/>
      <c r="B119" s="29"/>
      <c r="C119" s="29"/>
      <c r="D119" s="40"/>
      <c r="E119" s="41"/>
      <c r="F119" s="46"/>
      <c r="G119" s="46"/>
      <c r="H119" s="46"/>
      <c r="I119" s="46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72"/>
      <c r="E120" s="10"/>
      <c r="F120" s="9"/>
      <c r="G120" s="64"/>
      <c r="H120" s="62"/>
      <c r="I120" s="9"/>
      <c r="J120" s="5"/>
      <c r="K120" s="5"/>
      <c r="L120" s="5"/>
      <c r="M120" s="5"/>
      <c r="N120" s="5"/>
    </row>
    <row r="121" spans="1:14" s="3" customFormat="1" ht="15" hidden="1">
      <c r="A121" s="30"/>
      <c r="B121" s="17"/>
      <c r="C121" s="17"/>
      <c r="D121" s="72"/>
      <c r="E121" s="10"/>
      <c r="F121" s="9"/>
      <c r="G121" s="64"/>
      <c r="H121" s="62"/>
      <c r="I121" s="9"/>
      <c r="J121" s="5"/>
      <c r="K121" s="5"/>
      <c r="L121" s="5"/>
      <c r="M121" s="5"/>
      <c r="N121" s="5"/>
    </row>
    <row r="122" spans="1:14" s="47" customFormat="1" ht="14.25" customHeight="1">
      <c r="A122" s="48"/>
      <c r="B122" s="29">
        <v>75412</v>
      </c>
      <c r="C122" s="29"/>
      <c r="D122" s="40" t="s">
        <v>46</v>
      </c>
      <c r="E122" s="41"/>
      <c r="F122" s="46">
        <f>F124+F125+F127+F128+F129+F130+F131+F132+F133+F126+F123+F134</f>
        <v>196265</v>
      </c>
      <c r="G122" s="46">
        <f>G124+G125+G127+G128+G129+G130+G131+G132+G133+G126+G123+G134</f>
        <v>1500</v>
      </c>
      <c r="H122" s="46">
        <f>H124+H125+H127+H128+H129+H130+H131+H132+H133+H126+H123</f>
        <v>0</v>
      </c>
      <c r="I122" s="46">
        <f>I124+I125+I127+I128+I129+I130+I131+I132+I133+I126+I123+I134</f>
        <v>197765</v>
      </c>
      <c r="J122" s="49"/>
      <c r="K122" s="49"/>
      <c r="L122" s="49"/>
      <c r="M122" s="49"/>
      <c r="N122" s="49"/>
    </row>
    <row r="123" spans="1:14" s="47" customFormat="1" ht="29.25" customHeight="1" hidden="1">
      <c r="A123" s="48"/>
      <c r="B123" s="29"/>
      <c r="C123" s="17"/>
      <c r="D123" s="27"/>
      <c r="E123" s="41"/>
      <c r="F123" s="9"/>
      <c r="G123" s="64"/>
      <c r="H123" s="60"/>
      <c r="I123" s="9"/>
      <c r="J123" s="49"/>
      <c r="K123" s="49"/>
      <c r="L123" s="49"/>
      <c r="M123" s="49"/>
      <c r="N123" s="49"/>
    </row>
    <row r="124" spans="1:14" s="3" customFormat="1" ht="15">
      <c r="A124" s="30"/>
      <c r="B124" s="17"/>
      <c r="C124" s="17">
        <v>4110</v>
      </c>
      <c r="D124" s="27" t="s">
        <v>33</v>
      </c>
      <c r="E124" s="10"/>
      <c r="F124" s="9">
        <v>6133</v>
      </c>
      <c r="G124" s="64"/>
      <c r="H124" s="62"/>
      <c r="I124" s="9">
        <f>F124+G124-H124</f>
        <v>6133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4120</v>
      </c>
      <c r="D125" s="27" t="s">
        <v>34</v>
      </c>
      <c r="E125" s="10"/>
      <c r="F125" s="9">
        <v>872</v>
      </c>
      <c r="G125" s="64"/>
      <c r="H125" s="62"/>
      <c r="I125" s="9">
        <f>F125+G125-H125</f>
        <v>872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4170</v>
      </c>
      <c r="D126" s="27" t="s">
        <v>101</v>
      </c>
      <c r="E126" s="10"/>
      <c r="F126" s="9">
        <v>35600</v>
      </c>
      <c r="G126" s="64"/>
      <c r="H126" s="62"/>
      <c r="I126" s="9">
        <f>F126+G126-H126</f>
        <v>35600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4210</v>
      </c>
      <c r="D127" s="27" t="s">
        <v>15</v>
      </c>
      <c r="E127" s="10"/>
      <c r="F127" s="9">
        <v>52000</v>
      </c>
      <c r="G127" s="64"/>
      <c r="H127" s="62"/>
      <c r="I127" s="9">
        <f>F127++G127-H127</f>
        <v>52000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4260</v>
      </c>
      <c r="D128" s="27" t="s">
        <v>25</v>
      </c>
      <c r="E128" s="10"/>
      <c r="F128" s="9">
        <v>22000</v>
      </c>
      <c r="G128" s="64"/>
      <c r="H128" s="62"/>
      <c r="I128" s="9">
        <f>F128+G128-H128</f>
        <v>22000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4270</v>
      </c>
      <c r="D129" s="27" t="s">
        <v>26</v>
      </c>
      <c r="E129" s="10"/>
      <c r="F129" s="9">
        <v>19400</v>
      </c>
      <c r="G129" s="64"/>
      <c r="H129" s="62"/>
      <c r="I129" s="9">
        <f>F129+G129-H129</f>
        <v>19400</v>
      </c>
      <c r="J129" s="5"/>
      <c r="K129" s="5"/>
      <c r="L129" s="5"/>
      <c r="M129" s="5"/>
      <c r="N129" s="5"/>
    </row>
    <row r="130" spans="1:14" s="3" customFormat="1" ht="15">
      <c r="A130" s="30"/>
      <c r="B130" s="17"/>
      <c r="C130" s="17">
        <v>4300</v>
      </c>
      <c r="D130" s="27" t="s">
        <v>16</v>
      </c>
      <c r="E130" s="10"/>
      <c r="F130" s="9">
        <v>10360</v>
      </c>
      <c r="G130" s="64"/>
      <c r="H130" s="62"/>
      <c r="I130" s="9">
        <f>F130++G130-H130</f>
        <v>10360</v>
      </c>
      <c r="J130" s="5"/>
      <c r="K130" s="5"/>
      <c r="L130" s="5"/>
      <c r="M130" s="5"/>
      <c r="N130" s="5"/>
    </row>
    <row r="131" spans="1:14" s="3" customFormat="1" ht="15">
      <c r="A131" s="30"/>
      <c r="B131" s="17"/>
      <c r="C131" s="17">
        <v>4410</v>
      </c>
      <c r="D131" s="27" t="s">
        <v>38</v>
      </c>
      <c r="E131" s="10"/>
      <c r="F131" s="9">
        <v>1250</v>
      </c>
      <c r="G131" s="64"/>
      <c r="H131" s="62"/>
      <c r="I131" s="9">
        <f>F131+G131-H131</f>
        <v>1250</v>
      </c>
      <c r="J131" s="5"/>
      <c r="K131" s="5"/>
      <c r="L131" s="5"/>
      <c r="M131" s="5"/>
      <c r="N131" s="5"/>
    </row>
    <row r="132" spans="1:14" s="3" customFormat="1" ht="15">
      <c r="A132" s="30"/>
      <c r="B132" s="17"/>
      <c r="C132" s="17">
        <v>4430</v>
      </c>
      <c r="D132" s="27" t="s">
        <v>27</v>
      </c>
      <c r="E132" s="10"/>
      <c r="F132" s="9">
        <v>13650</v>
      </c>
      <c r="G132" s="64"/>
      <c r="H132" s="62"/>
      <c r="I132" s="9">
        <f>F132+G132-H132</f>
        <v>13650</v>
      </c>
      <c r="J132" s="5"/>
      <c r="K132" s="5"/>
      <c r="L132" s="5"/>
      <c r="M132" s="5"/>
      <c r="N132" s="5"/>
    </row>
    <row r="133" spans="1:14" s="3" customFormat="1" ht="15" hidden="1">
      <c r="A133" s="30"/>
      <c r="B133" s="17"/>
      <c r="C133" s="17"/>
      <c r="D133" s="27"/>
      <c r="E133" s="10"/>
      <c r="F133" s="9"/>
      <c r="G133" s="10"/>
      <c r="H133" s="12"/>
      <c r="I133" s="9"/>
      <c r="J133" s="5"/>
      <c r="K133" s="5"/>
      <c r="L133" s="5"/>
      <c r="M133" s="5"/>
      <c r="N133" s="5"/>
    </row>
    <row r="134" spans="1:14" s="3" customFormat="1" ht="34.5" customHeight="1">
      <c r="A134" s="30"/>
      <c r="B134" s="17"/>
      <c r="C134" s="17">
        <v>6050</v>
      </c>
      <c r="D134" s="27" t="s">
        <v>8</v>
      </c>
      <c r="E134" s="10"/>
      <c r="F134" s="9">
        <v>35000</v>
      </c>
      <c r="G134" s="10">
        <v>1500</v>
      </c>
      <c r="H134" s="12"/>
      <c r="I134" s="9">
        <f>F134+G134-H134</f>
        <v>36500</v>
      </c>
      <c r="J134" s="5"/>
      <c r="K134" s="5"/>
      <c r="L134" s="5"/>
      <c r="M134" s="5"/>
      <c r="N134" s="5"/>
    </row>
    <row r="135" spans="1:14" s="3" customFormat="1" ht="15.75">
      <c r="A135" s="48"/>
      <c r="B135" s="29">
        <v>75414</v>
      </c>
      <c r="C135" s="29"/>
      <c r="D135" s="40" t="s">
        <v>102</v>
      </c>
      <c r="E135" s="41"/>
      <c r="F135" s="46">
        <f>F136</f>
        <v>300</v>
      </c>
      <c r="G135" s="46">
        <f>G136</f>
        <v>0</v>
      </c>
      <c r="H135" s="46">
        <f>H136</f>
        <v>0</v>
      </c>
      <c r="I135" s="46">
        <f>I136</f>
        <v>300</v>
      </c>
      <c r="J135" s="5"/>
      <c r="K135" s="5"/>
      <c r="L135" s="5"/>
      <c r="M135" s="5"/>
      <c r="N135" s="5"/>
    </row>
    <row r="136" spans="1:14" s="3" customFormat="1" ht="15">
      <c r="A136" s="30"/>
      <c r="B136" s="17"/>
      <c r="C136" s="17">
        <v>4210</v>
      </c>
      <c r="D136" s="27" t="s">
        <v>15</v>
      </c>
      <c r="E136" s="10"/>
      <c r="F136" s="9">
        <v>300</v>
      </c>
      <c r="G136" s="10"/>
      <c r="H136" s="12"/>
      <c r="I136" s="9">
        <f>F136+G136-H136</f>
        <v>300</v>
      </c>
      <c r="J136" s="5"/>
      <c r="K136" s="5"/>
      <c r="L136" s="5"/>
      <c r="M136" s="5"/>
      <c r="N136" s="5"/>
    </row>
    <row r="137" spans="1:14" s="3" customFormat="1" ht="66" customHeight="1">
      <c r="A137" s="32">
        <v>756</v>
      </c>
      <c r="B137" s="31"/>
      <c r="C137" s="31"/>
      <c r="D137" s="80" t="s">
        <v>93</v>
      </c>
      <c r="E137" s="11"/>
      <c r="F137" s="8">
        <f>F138+F140</f>
        <v>59900</v>
      </c>
      <c r="G137" s="8">
        <f>G138+G140</f>
        <v>0</v>
      </c>
      <c r="H137" s="8">
        <f>H138+H140</f>
        <v>0</v>
      </c>
      <c r="I137" s="8">
        <f>I138+I140</f>
        <v>59900</v>
      </c>
      <c r="J137" s="5"/>
      <c r="K137" s="5"/>
      <c r="L137" s="5"/>
      <c r="M137" s="5"/>
      <c r="N137" s="5"/>
    </row>
    <row r="138" spans="1:14" s="47" customFormat="1" ht="15.75" hidden="1">
      <c r="A138" s="48"/>
      <c r="B138" s="29">
        <v>75615</v>
      </c>
      <c r="C138" s="29"/>
      <c r="D138" s="40"/>
      <c r="E138" s="41"/>
      <c r="F138" s="46"/>
      <c r="G138" s="46"/>
      <c r="H138" s="46"/>
      <c r="I138" s="46"/>
      <c r="J138" s="49"/>
      <c r="K138" s="49"/>
      <c r="L138" s="49"/>
      <c r="M138" s="49"/>
      <c r="N138" s="49"/>
    </row>
    <row r="139" spans="1:14" s="3" customFormat="1" ht="15" hidden="1">
      <c r="A139" s="30"/>
      <c r="B139" s="17"/>
      <c r="C139" s="17"/>
      <c r="D139" s="27"/>
      <c r="E139" s="10"/>
      <c r="F139" s="9"/>
      <c r="G139" s="10"/>
      <c r="H139" s="12"/>
      <c r="I139" s="12"/>
      <c r="J139" s="5"/>
      <c r="K139" s="5"/>
      <c r="L139" s="5"/>
      <c r="M139" s="5"/>
      <c r="N139" s="5"/>
    </row>
    <row r="140" spans="1:14" s="47" customFormat="1" ht="31.5">
      <c r="A140" s="48"/>
      <c r="B140" s="29">
        <v>75647</v>
      </c>
      <c r="C140" s="29"/>
      <c r="D140" s="40" t="s">
        <v>88</v>
      </c>
      <c r="E140" s="41"/>
      <c r="F140" s="46">
        <f>F141+F142</f>
        <v>59900</v>
      </c>
      <c r="G140" s="46">
        <f>G141+G142</f>
        <v>0</v>
      </c>
      <c r="H140" s="46">
        <f>H141+H142</f>
        <v>0</v>
      </c>
      <c r="I140" s="46">
        <f>I141+I142</f>
        <v>59900</v>
      </c>
      <c r="J140" s="49"/>
      <c r="K140" s="49"/>
      <c r="L140" s="49"/>
      <c r="M140" s="49"/>
      <c r="N140" s="49"/>
    </row>
    <row r="141" spans="1:14" s="3" customFormat="1" ht="15">
      <c r="A141" s="30"/>
      <c r="B141" s="17"/>
      <c r="C141" s="17">
        <v>4100</v>
      </c>
      <c r="D141" s="27" t="s">
        <v>89</v>
      </c>
      <c r="E141" s="10"/>
      <c r="F141" s="9">
        <v>40400</v>
      </c>
      <c r="G141" s="64"/>
      <c r="H141" s="62"/>
      <c r="I141" s="62">
        <f>F141+G141-H141</f>
        <v>40400</v>
      </c>
      <c r="J141" s="5"/>
      <c r="K141" s="5"/>
      <c r="L141" s="5"/>
      <c r="M141" s="5"/>
      <c r="N141" s="5"/>
    </row>
    <row r="142" spans="1:14" s="3" customFormat="1" ht="15">
      <c r="A142" s="30"/>
      <c r="B142" s="17"/>
      <c r="C142" s="17">
        <v>4300</v>
      </c>
      <c r="D142" s="27" t="s">
        <v>16</v>
      </c>
      <c r="E142" s="10"/>
      <c r="F142" s="9">
        <v>19500</v>
      </c>
      <c r="G142" s="64"/>
      <c r="H142" s="62"/>
      <c r="I142" s="62">
        <f>F142+G142-H142</f>
        <v>19500</v>
      </c>
      <c r="J142" s="5"/>
      <c r="K142" s="5"/>
      <c r="L142" s="5"/>
      <c r="M142" s="5"/>
      <c r="N142" s="5"/>
    </row>
    <row r="143" spans="1:14" s="3" customFormat="1" ht="15.75">
      <c r="A143" s="31">
        <v>757</v>
      </c>
      <c r="B143" s="20"/>
      <c r="C143" s="20"/>
      <c r="D143" s="24" t="s">
        <v>47</v>
      </c>
      <c r="E143" s="11"/>
      <c r="F143" s="8">
        <f aca="true" t="shared" si="3" ref="F143:I144">F144</f>
        <v>376000</v>
      </c>
      <c r="G143" s="8">
        <f>G144+G146</f>
        <v>158451</v>
      </c>
      <c r="H143" s="8">
        <f t="shared" si="3"/>
        <v>0</v>
      </c>
      <c r="I143" s="8">
        <f>I144+I146</f>
        <v>534451</v>
      </c>
      <c r="J143" s="5"/>
      <c r="K143" s="5"/>
      <c r="L143" s="5"/>
      <c r="M143" s="5"/>
      <c r="N143" s="5"/>
    </row>
    <row r="144" spans="1:14" s="47" customFormat="1" ht="31.5">
      <c r="A144" s="48"/>
      <c r="B144" s="29">
        <v>75702</v>
      </c>
      <c r="C144" s="29"/>
      <c r="D144" s="40" t="s">
        <v>94</v>
      </c>
      <c r="E144" s="41"/>
      <c r="F144" s="46">
        <f t="shared" si="3"/>
        <v>376000</v>
      </c>
      <c r="G144" s="46">
        <f t="shared" si="3"/>
        <v>0</v>
      </c>
      <c r="H144" s="46">
        <f t="shared" si="3"/>
        <v>0</v>
      </c>
      <c r="I144" s="46">
        <f t="shared" si="3"/>
        <v>376000</v>
      </c>
      <c r="J144" s="49"/>
      <c r="K144" s="49"/>
      <c r="L144" s="49"/>
      <c r="M144" s="49"/>
      <c r="N144" s="49"/>
    </row>
    <row r="145" spans="1:14" s="3" customFormat="1" ht="43.5" customHeight="1">
      <c r="A145" s="30"/>
      <c r="B145" s="17"/>
      <c r="C145" s="17">
        <v>8070</v>
      </c>
      <c r="D145" s="76" t="s">
        <v>95</v>
      </c>
      <c r="E145" s="10"/>
      <c r="F145" s="9">
        <v>376000</v>
      </c>
      <c r="G145" s="10"/>
      <c r="H145" s="12"/>
      <c r="I145" s="12">
        <f>F145+G145-H145</f>
        <v>376000</v>
      </c>
      <c r="J145" s="5"/>
      <c r="K145" s="5"/>
      <c r="L145" s="5"/>
      <c r="M145" s="5"/>
      <c r="N145" s="5"/>
    </row>
    <row r="146" spans="1:14" s="3" customFormat="1" ht="45.75" customHeight="1">
      <c r="A146" s="30"/>
      <c r="B146" s="84">
        <v>75704</v>
      </c>
      <c r="C146" s="17"/>
      <c r="D146" s="85" t="s">
        <v>138</v>
      </c>
      <c r="E146" s="10"/>
      <c r="F146" s="9"/>
      <c r="G146" s="10">
        <f>G147</f>
        <v>158451</v>
      </c>
      <c r="H146" s="12"/>
      <c r="I146" s="12">
        <f>I147</f>
        <v>158451</v>
      </c>
      <c r="J146" s="5"/>
      <c r="K146" s="5"/>
      <c r="L146" s="5"/>
      <c r="M146" s="5"/>
      <c r="N146" s="5"/>
    </row>
    <row r="147" spans="1:14" s="3" customFormat="1" ht="16.5" customHeight="1">
      <c r="A147" s="30"/>
      <c r="B147" s="17"/>
      <c r="C147" s="17">
        <v>8020</v>
      </c>
      <c r="D147" s="76" t="s">
        <v>139</v>
      </c>
      <c r="E147" s="10"/>
      <c r="F147" s="9"/>
      <c r="G147" s="10">
        <v>158451</v>
      </c>
      <c r="H147" s="12"/>
      <c r="I147" s="12">
        <f>F147+G147-H147</f>
        <v>158451</v>
      </c>
      <c r="J147" s="5"/>
      <c r="K147" s="5"/>
      <c r="L147" s="5"/>
      <c r="M147" s="5"/>
      <c r="N147" s="5"/>
    </row>
    <row r="148" spans="1:14" s="3" customFormat="1" ht="15.75">
      <c r="A148" s="31">
        <v>758</v>
      </c>
      <c r="B148" s="20"/>
      <c r="C148" s="20"/>
      <c r="D148" s="24" t="s">
        <v>48</v>
      </c>
      <c r="E148" s="11"/>
      <c r="F148" s="8">
        <f>F152+F149</f>
        <v>20000</v>
      </c>
      <c r="G148" s="8">
        <f>G152+G149</f>
        <v>0</v>
      </c>
      <c r="H148" s="8">
        <f>H152+H149</f>
        <v>0</v>
      </c>
      <c r="I148" s="8">
        <f>I152+I149</f>
        <v>20000</v>
      </c>
      <c r="J148" s="5"/>
      <c r="K148" s="5"/>
      <c r="L148" s="5"/>
      <c r="M148" s="5"/>
      <c r="N148" s="5"/>
    </row>
    <row r="149" spans="1:14" s="3" customFormat="1" ht="15.75" hidden="1">
      <c r="A149" s="33"/>
      <c r="B149" s="33"/>
      <c r="C149" s="33"/>
      <c r="D149" s="50"/>
      <c r="E149" s="39"/>
      <c r="F149" s="65"/>
      <c r="G149" s="39"/>
      <c r="H149" s="39"/>
      <c r="I149" s="39"/>
      <c r="J149" s="5"/>
      <c r="K149" s="5"/>
      <c r="L149" s="5"/>
      <c r="M149" s="5"/>
      <c r="N149" s="5"/>
    </row>
    <row r="150" spans="1:14" s="3" customFormat="1" ht="15.75" hidden="1">
      <c r="A150" s="33"/>
      <c r="B150" s="34"/>
      <c r="C150" s="34"/>
      <c r="D150" s="66"/>
      <c r="E150" s="39"/>
      <c r="F150" s="71"/>
      <c r="G150" s="12"/>
      <c r="H150" s="12"/>
      <c r="I150" s="12"/>
      <c r="J150" s="5"/>
      <c r="K150" s="5"/>
      <c r="L150" s="5"/>
      <c r="M150" s="5"/>
      <c r="N150" s="5"/>
    </row>
    <row r="151" spans="1:14" s="3" customFormat="1" ht="15.75" hidden="1">
      <c r="A151" s="33"/>
      <c r="B151" s="34"/>
      <c r="C151" s="34"/>
      <c r="D151" s="66"/>
      <c r="E151" s="39"/>
      <c r="F151" s="71"/>
      <c r="G151" s="12"/>
      <c r="H151" s="12"/>
      <c r="I151" s="12"/>
      <c r="J151" s="5"/>
      <c r="K151" s="5"/>
      <c r="L151" s="5"/>
      <c r="M151" s="5"/>
      <c r="N151" s="5"/>
    </row>
    <row r="152" spans="1:14" s="47" customFormat="1" ht="15.75">
      <c r="A152" s="48"/>
      <c r="B152" s="29">
        <v>75818</v>
      </c>
      <c r="C152" s="29"/>
      <c r="D152" s="40" t="s">
        <v>49</v>
      </c>
      <c r="E152" s="41"/>
      <c r="F152" s="46">
        <f>F153</f>
        <v>20000</v>
      </c>
      <c r="G152" s="46">
        <f>G153</f>
        <v>0</v>
      </c>
      <c r="H152" s="46">
        <f>H153</f>
        <v>0</v>
      </c>
      <c r="I152" s="46">
        <f>I153</f>
        <v>20000</v>
      </c>
      <c r="J152" s="49"/>
      <c r="K152" s="49"/>
      <c r="L152" s="49"/>
      <c r="M152" s="49"/>
      <c r="N152" s="49"/>
    </row>
    <row r="153" spans="1:14" s="3" customFormat="1" ht="15">
      <c r="A153" s="30"/>
      <c r="B153" s="17"/>
      <c r="C153" s="17">
        <v>4810</v>
      </c>
      <c r="D153" s="27" t="s">
        <v>50</v>
      </c>
      <c r="E153" s="10"/>
      <c r="F153" s="9">
        <v>20000</v>
      </c>
      <c r="G153" s="64"/>
      <c r="H153" s="62"/>
      <c r="I153" s="62">
        <f>F153+G153-H153</f>
        <v>20000</v>
      </c>
      <c r="J153" s="5"/>
      <c r="K153" s="5"/>
      <c r="L153" s="5"/>
      <c r="M153" s="5"/>
      <c r="N153" s="5"/>
    </row>
    <row r="154" spans="1:14" s="3" customFormat="1" ht="15.75">
      <c r="A154" s="31">
        <v>801</v>
      </c>
      <c r="B154" s="20"/>
      <c r="C154" s="20"/>
      <c r="D154" s="24" t="s">
        <v>51</v>
      </c>
      <c r="E154" s="11"/>
      <c r="F154" s="8">
        <f>F155+F191+F203+F238+F240+F253+F256+F178</f>
        <v>8663966</v>
      </c>
      <c r="G154" s="8">
        <f>G155+G191+G203+G238+G240+G253+G256+G178</f>
        <v>39063</v>
      </c>
      <c r="H154" s="8">
        <f>H155+H191+H203+H238+H240+H253+H256+H178</f>
        <v>5021</v>
      </c>
      <c r="I154" s="8">
        <f>I155+I191+I203+I238+I240+I253+I256+I178</f>
        <v>8698008</v>
      </c>
      <c r="J154" s="5"/>
      <c r="K154" s="5"/>
      <c r="L154" s="5"/>
      <c r="M154" s="5"/>
      <c r="N154" s="5"/>
    </row>
    <row r="155" spans="1:14" s="47" customFormat="1" ht="15.75">
      <c r="A155" s="48"/>
      <c r="B155" s="29">
        <v>80101</v>
      </c>
      <c r="C155" s="29"/>
      <c r="D155" s="40" t="s">
        <v>52</v>
      </c>
      <c r="E155" s="41"/>
      <c r="F155" s="46">
        <f>SUM(F156:F176)</f>
        <v>5041618</v>
      </c>
      <c r="G155" s="46">
        <f>SUM(G156:G177)</f>
        <v>30542</v>
      </c>
      <c r="H155" s="46">
        <f>SUM(H156:H176)</f>
        <v>0</v>
      </c>
      <c r="I155" s="46">
        <f>SUM(I156:I177)</f>
        <v>5072160</v>
      </c>
      <c r="J155" s="49"/>
      <c r="K155" s="49"/>
      <c r="L155" s="49"/>
      <c r="M155" s="49"/>
      <c r="N155" s="49"/>
    </row>
    <row r="156" spans="1:14" s="3" customFormat="1" ht="30">
      <c r="A156" s="30"/>
      <c r="B156" s="17"/>
      <c r="C156" s="17">
        <v>3020</v>
      </c>
      <c r="D156" s="27" t="s">
        <v>96</v>
      </c>
      <c r="E156" s="10"/>
      <c r="F156" s="9">
        <v>262046</v>
      </c>
      <c r="G156" s="10"/>
      <c r="H156" s="12"/>
      <c r="I156" s="12">
        <f aca="true" t="shared" si="4" ref="I156:I168">F156+G156-H156</f>
        <v>262046</v>
      </c>
      <c r="J156" s="5"/>
      <c r="K156" s="5"/>
      <c r="L156" s="5"/>
      <c r="M156" s="5"/>
      <c r="N156" s="5"/>
    </row>
    <row r="157" spans="1:14" s="3" customFormat="1" ht="15">
      <c r="A157" s="30"/>
      <c r="B157" s="17"/>
      <c r="C157" s="17">
        <v>4010</v>
      </c>
      <c r="D157" s="27" t="s">
        <v>40</v>
      </c>
      <c r="E157" s="10"/>
      <c r="F157" s="9">
        <v>3003459</v>
      </c>
      <c r="G157" s="64"/>
      <c r="H157" s="62"/>
      <c r="I157" s="62">
        <f t="shared" si="4"/>
        <v>3003459</v>
      </c>
      <c r="J157" s="5"/>
      <c r="K157" s="5"/>
      <c r="L157" s="5"/>
      <c r="M157" s="5"/>
      <c r="N157" s="5"/>
    </row>
    <row r="158" spans="1:14" s="3" customFormat="1" ht="15">
      <c r="A158" s="30"/>
      <c r="B158" s="30"/>
      <c r="C158" s="17">
        <v>4040</v>
      </c>
      <c r="D158" s="27" t="s">
        <v>53</v>
      </c>
      <c r="E158" s="10"/>
      <c r="F158" s="9">
        <v>232284</v>
      </c>
      <c r="G158" s="64"/>
      <c r="H158" s="62"/>
      <c r="I158" s="62">
        <f t="shared" si="4"/>
        <v>232284</v>
      </c>
      <c r="J158" s="5"/>
      <c r="K158" s="5"/>
      <c r="L158" s="5"/>
      <c r="M158" s="5"/>
      <c r="N158" s="5"/>
    </row>
    <row r="159" spans="1:14" s="3" customFormat="1" ht="15">
      <c r="A159" s="30"/>
      <c r="B159" s="30"/>
      <c r="C159" s="17">
        <v>4110</v>
      </c>
      <c r="D159" s="27" t="s">
        <v>33</v>
      </c>
      <c r="E159" s="10"/>
      <c r="F159" s="9">
        <v>607486</v>
      </c>
      <c r="G159" s="64"/>
      <c r="H159" s="62"/>
      <c r="I159" s="62">
        <f t="shared" si="4"/>
        <v>607486</v>
      </c>
      <c r="J159" s="5"/>
      <c r="K159" s="5"/>
      <c r="L159" s="5"/>
      <c r="M159" s="5"/>
      <c r="N159" s="5"/>
    </row>
    <row r="160" spans="1:14" s="3" customFormat="1" ht="15">
      <c r="A160" s="30"/>
      <c r="B160" s="30"/>
      <c r="C160" s="17">
        <v>4120</v>
      </c>
      <c r="D160" s="27" t="s">
        <v>34</v>
      </c>
      <c r="E160" s="10"/>
      <c r="F160" s="9">
        <v>85242</v>
      </c>
      <c r="G160" s="64"/>
      <c r="H160" s="62"/>
      <c r="I160" s="62">
        <f t="shared" si="4"/>
        <v>85242</v>
      </c>
      <c r="J160" s="5"/>
      <c r="K160" s="5"/>
      <c r="L160" s="5"/>
      <c r="M160" s="5"/>
      <c r="N160" s="5"/>
    </row>
    <row r="161" spans="1:14" s="3" customFormat="1" ht="15">
      <c r="A161" s="30"/>
      <c r="B161" s="30"/>
      <c r="C161" s="17">
        <v>4170</v>
      </c>
      <c r="D161" s="27" t="s">
        <v>101</v>
      </c>
      <c r="E161" s="10"/>
      <c r="F161" s="9">
        <v>7000</v>
      </c>
      <c r="G161" s="64"/>
      <c r="H161" s="62"/>
      <c r="I161" s="62">
        <f t="shared" si="4"/>
        <v>7000</v>
      </c>
      <c r="J161" s="5"/>
      <c r="K161" s="5"/>
      <c r="L161" s="5"/>
      <c r="M161" s="5"/>
      <c r="N161" s="5"/>
    </row>
    <row r="162" spans="1:14" s="3" customFormat="1" ht="15">
      <c r="A162" s="30"/>
      <c r="B162" s="30"/>
      <c r="C162" s="17">
        <v>4210</v>
      </c>
      <c r="D162" s="27" t="s">
        <v>15</v>
      </c>
      <c r="E162" s="10"/>
      <c r="F162" s="9">
        <v>328200</v>
      </c>
      <c r="G162" s="64">
        <v>5542</v>
      </c>
      <c r="H162" s="62"/>
      <c r="I162" s="62">
        <f t="shared" si="4"/>
        <v>333742</v>
      </c>
      <c r="J162" s="5"/>
      <c r="K162" s="5"/>
      <c r="L162" s="5"/>
      <c r="M162" s="5"/>
      <c r="N162" s="5"/>
    </row>
    <row r="163" spans="1:14" s="3" customFormat="1" ht="30">
      <c r="A163" s="30"/>
      <c r="B163" s="30"/>
      <c r="C163" s="17">
        <v>4240</v>
      </c>
      <c r="D163" s="27" t="s">
        <v>54</v>
      </c>
      <c r="E163" s="10"/>
      <c r="F163" s="10">
        <v>42700</v>
      </c>
      <c r="G163" s="10"/>
      <c r="H163" s="12"/>
      <c r="I163" s="12">
        <f t="shared" si="4"/>
        <v>42700</v>
      </c>
      <c r="J163" s="5"/>
      <c r="K163" s="5"/>
      <c r="L163" s="5"/>
      <c r="M163" s="5"/>
      <c r="N163" s="5"/>
    </row>
    <row r="164" spans="1:14" s="3" customFormat="1" ht="15" hidden="1">
      <c r="A164" s="30"/>
      <c r="B164" s="30"/>
      <c r="C164" s="17"/>
      <c r="D164" s="27"/>
      <c r="E164" s="10"/>
      <c r="F164" s="10"/>
      <c r="G164" s="10"/>
      <c r="H164" s="12"/>
      <c r="I164" s="12"/>
      <c r="J164" s="5"/>
      <c r="K164" s="5"/>
      <c r="L164" s="5"/>
      <c r="M164" s="5"/>
      <c r="N164" s="5"/>
    </row>
    <row r="165" spans="1:14" s="3" customFormat="1" ht="15">
      <c r="A165" s="30"/>
      <c r="B165" s="30"/>
      <c r="C165" s="17">
        <v>4260</v>
      </c>
      <c r="D165" s="27" t="s">
        <v>25</v>
      </c>
      <c r="E165" s="10"/>
      <c r="F165" s="10">
        <v>181100</v>
      </c>
      <c r="G165" s="64"/>
      <c r="H165" s="62"/>
      <c r="I165" s="62">
        <f t="shared" si="4"/>
        <v>181100</v>
      </c>
      <c r="J165" s="5"/>
      <c r="K165" s="5"/>
      <c r="L165" s="5"/>
      <c r="M165" s="5"/>
      <c r="N165" s="5"/>
    </row>
    <row r="166" spans="1:14" s="3" customFormat="1" ht="15">
      <c r="A166" s="30"/>
      <c r="B166" s="30"/>
      <c r="C166" s="17">
        <v>4270</v>
      </c>
      <c r="D166" s="27" t="s">
        <v>26</v>
      </c>
      <c r="E166" s="10"/>
      <c r="F166" s="10">
        <v>30500</v>
      </c>
      <c r="G166" s="64"/>
      <c r="H166" s="62"/>
      <c r="I166" s="62">
        <f t="shared" si="4"/>
        <v>30500</v>
      </c>
      <c r="J166" s="5"/>
      <c r="K166" s="5"/>
      <c r="L166" s="5"/>
      <c r="M166" s="5"/>
      <c r="N166" s="5"/>
    </row>
    <row r="167" spans="1:14" s="3" customFormat="1" ht="15">
      <c r="A167" s="30"/>
      <c r="B167" s="30"/>
      <c r="C167" s="17">
        <v>4273</v>
      </c>
      <c r="D167" s="27" t="s">
        <v>26</v>
      </c>
      <c r="E167" s="10"/>
      <c r="F167" s="10">
        <v>0</v>
      </c>
      <c r="G167" s="64"/>
      <c r="H167" s="62"/>
      <c r="I167" s="62">
        <f t="shared" si="4"/>
        <v>0</v>
      </c>
      <c r="J167" s="5"/>
      <c r="K167" s="5"/>
      <c r="L167" s="5"/>
      <c r="M167" s="5"/>
      <c r="N167" s="5"/>
    </row>
    <row r="168" spans="1:14" s="3" customFormat="1" ht="15">
      <c r="A168" s="30"/>
      <c r="B168" s="30"/>
      <c r="C168" s="17">
        <v>4300</v>
      </c>
      <c r="D168" s="27" t="s">
        <v>16</v>
      </c>
      <c r="E168" s="10"/>
      <c r="F168" s="10">
        <v>56500</v>
      </c>
      <c r="G168" s="64"/>
      <c r="H168" s="62"/>
      <c r="I168" s="62">
        <f t="shared" si="4"/>
        <v>56500</v>
      </c>
      <c r="J168" s="5"/>
      <c r="K168" s="5"/>
      <c r="L168" s="5"/>
      <c r="M168" s="5"/>
      <c r="N168" s="5"/>
    </row>
    <row r="169" spans="1:14" s="3" customFormat="1" ht="15">
      <c r="A169" s="30"/>
      <c r="B169" s="30"/>
      <c r="C169" s="17">
        <v>4350</v>
      </c>
      <c r="D169" s="27" t="s">
        <v>121</v>
      </c>
      <c r="E169" s="10"/>
      <c r="F169" s="10">
        <v>7600</v>
      </c>
      <c r="G169" s="64"/>
      <c r="H169" s="62"/>
      <c r="I169" s="62">
        <f>F169+G169-H168:H169</f>
        <v>7600</v>
      </c>
      <c r="J169" s="5"/>
      <c r="K169" s="5"/>
      <c r="L169" s="5"/>
      <c r="M169" s="5"/>
      <c r="N169" s="5"/>
    </row>
    <row r="170" spans="1:14" s="3" customFormat="1" ht="15">
      <c r="A170" s="30"/>
      <c r="B170" s="30"/>
      <c r="C170" s="17">
        <v>4410</v>
      </c>
      <c r="D170" s="27" t="s">
        <v>38</v>
      </c>
      <c r="E170" s="10"/>
      <c r="F170" s="10">
        <v>10300</v>
      </c>
      <c r="G170" s="64">
        <v>500</v>
      </c>
      <c r="H170" s="62"/>
      <c r="I170" s="62">
        <f>F170+G170-H170</f>
        <v>10800</v>
      </c>
      <c r="J170" s="5"/>
      <c r="K170" s="5"/>
      <c r="L170" s="5"/>
      <c r="M170" s="5"/>
      <c r="N170" s="5"/>
    </row>
    <row r="171" spans="1:14" s="3" customFormat="1" ht="15">
      <c r="A171" s="30"/>
      <c r="B171" s="30"/>
      <c r="C171" s="17">
        <v>4430</v>
      </c>
      <c r="D171" s="27" t="s">
        <v>81</v>
      </c>
      <c r="E171" s="10"/>
      <c r="F171" s="10">
        <v>10900</v>
      </c>
      <c r="G171" s="64"/>
      <c r="H171" s="62"/>
      <c r="I171" s="62">
        <f>F171+G171-H171</f>
        <v>10900</v>
      </c>
      <c r="J171" s="5"/>
      <c r="K171" s="5"/>
      <c r="L171" s="5"/>
      <c r="M171" s="5"/>
      <c r="N171" s="5"/>
    </row>
    <row r="172" spans="1:14" s="3" customFormat="1" ht="30">
      <c r="A172" s="30"/>
      <c r="B172" s="30"/>
      <c r="C172" s="17">
        <v>4440</v>
      </c>
      <c r="D172" s="27" t="s">
        <v>55</v>
      </c>
      <c r="E172" s="10"/>
      <c r="F172" s="10">
        <v>176301</v>
      </c>
      <c r="G172" s="10">
        <v>500</v>
      </c>
      <c r="H172" s="12"/>
      <c r="I172" s="12">
        <f>F172++G172-H172</f>
        <v>176801</v>
      </c>
      <c r="J172" s="5"/>
      <c r="K172" s="5"/>
      <c r="L172" s="5"/>
      <c r="M172" s="5"/>
      <c r="N172" s="5"/>
    </row>
    <row r="173" spans="1:14" s="3" customFormat="1" ht="15" hidden="1">
      <c r="A173" s="30"/>
      <c r="B173" s="30"/>
      <c r="C173" s="17"/>
      <c r="D173" s="27"/>
      <c r="E173" s="10"/>
      <c r="F173" s="10"/>
      <c r="G173" s="64"/>
      <c r="H173" s="62"/>
      <c r="I173" s="62"/>
      <c r="J173" s="5"/>
      <c r="K173" s="5"/>
      <c r="L173" s="5"/>
      <c r="M173" s="5"/>
      <c r="N173" s="5"/>
    </row>
    <row r="174" spans="1:14" s="3" customFormat="1" ht="15" hidden="1">
      <c r="A174" s="30"/>
      <c r="B174" s="30"/>
      <c r="C174" s="17"/>
      <c r="D174" s="27"/>
      <c r="E174" s="10"/>
      <c r="F174" s="10"/>
      <c r="G174" s="64"/>
      <c r="H174" s="62"/>
      <c r="I174" s="62"/>
      <c r="J174" s="5"/>
      <c r="K174" s="5"/>
      <c r="L174" s="5"/>
      <c r="M174" s="5"/>
      <c r="N174" s="5"/>
    </row>
    <row r="175" spans="1:14" s="3" customFormat="1" ht="15" hidden="1">
      <c r="A175" s="30"/>
      <c r="B175" s="30"/>
      <c r="C175" s="17"/>
      <c r="D175" s="27"/>
      <c r="E175" s="10"/>
      <c r="F175" s="10"/>
      <c r="G175" s="64"/>
      <c r="H175" s="62"/>
      <c r="I175" s="62"/>
      <c r="J175" s="5"/>
      <c r="K175" s="5"/>
      <c r="L175" s="5"/>
      <c r="M175" s="5"/>
      <c r="N175" s="5"/>
    </row>
    <row r="176" spans="1:14" s="3" customFormat="1" ht="15" hidden="1">
      <c r="A176" s="30"/>
      <c r="B176" s="30"/>
      <c r="C176" s="17"/>
      <c r="D176" s="27"/>
      <c r="E176" s="10"/>
      <c r="F176" s="10"/>
      <c r="G176" s="10"/>
      <c r="H176" s="12"/>
      <c r="I176" s="12"/>
      <c r="J176" s="5"/>
      <c r="K176" s="5"/>
      <c r="L176" s="5"/>
      <c r="M176" s="5"/>
      <c r="N176" s="5"/>
    </row>
    <row r="177" spans="1:14" s="3" customFormat="1" ht="15">
      <c r="A177" s="30"/>
      <c r="B177" s="30"/>
      <c r="C177" s="17">
        <v>6050</v>
      </c>
      <c r="D177" s="27" t="s">
        <v>8</v>
      </c>
      <c r="E177" s="10"/>
      <c r="F177" s="10"/>
      <c r="G177" s="10">
        <v>24000</v>
      </c>
      <c r="H177" s="12"/>
      <c r="I177" s="12">
        <f>F177+G177-H177</f>
        <v>24000</v>
      </c>
      <c r="J177" s="5"/>
      <c r="K177" s="5"/>
      <c r="L177" s="5"/>
      <c r="M177" s="5"/>
      <c r="N177" s="5"/>
    </row>
    <row r="178" spans="1:14" s="3" customFormat="1" ht="31.5">
      <c r="A178" s="30"/>
      <c r="B178" s="29">
        <v>80103</v>
      </c>
      <c r="C178" s="17"/>
      <c r="D178" s="40" t="s">
        <v>119</v>
      </c>
      <c r="E178" s="10"/>
      <c r="F178" s="41">
        <f>F179+F180+F181+F182+F183+F184+F185+F186+F188+F189+F190</f>
        <v>340565</v>
      </c>
      <c r="G178" s="41">
        <f>G179+G180+G181+G182+G183+G184+G185+G186+G188+G189+G190</f>
        <v>0</v>
      </c>
      <c r="H178" s="41">
        <f>H179+H180+H181+H182+H183+H184+H185+H186+H188+H189+H190</f>
        <v>0</v>
      </c>
      <c r="I178" s="41">
        <f>I179+I180+I181+I182+I183+I184+I185+I186+I188+I189+I190</f>
        <v>340565</v>
      </c>
      <c r="J178" s="5"/>
      <c r="K178" s="5"/>
      <c r="L178" s="5"/>
      <c r="M178" s="5"/>
      <c r="N178" s="5"/>
    </row>
    <row r="179" spans="1:14" s="3" customFormat="1" ht="30">
      <c r="A179" s="30"/>
      <c r="B179" s="30"/>
      <c r="C179" s="17">
        <v>3020</v>
      </c>
      <c r="D179" s="27" t="s">
        <v>97</v>
      </c>
      <c r="E179" s="10"/>
      <c r="F179" s="10">
        <v>24530</v>
      </c>
      <c r="G179" s="10"/>
      <c r="H179" s="12"/>
      <c r="I179" s="62">
        <f aca="true" t="shared" si="5" ref="I179:I189">F179+G179-H179</f>
        <v>24530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4010</v>
      </c>
      <c r="D180" s="27" t="s">
        <v>40</v>
      </c>
      <c r="E180" s="10"/>
      <c r="F180" s="10">
        <v>223240</v>
      </c>
      <c r="G180" s="10"/>
      <c r="H180" s="62"/>
      <c r="I180" s="62">
        <f t="shared" si="5"/>
        <v>223240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4040</v>
      </c>
      <c r="D181" s="27" t="s">
        <v>53</v>
      </c>
      <c r="E181" s="10"/>
      <c r="F181" s="10">
        <v>17599</v>
      </c>
      <c r="G181" s="10"/>
      <c r="H181" s="62"/>
      <c r="I181" s="62">
        <f t="shared" si="5"/>
        <v>17599</v>
      </c>
      <c r="J181" s="5"/>
      <c r="K181" s="5"/>
      <c r="L181" s="5"/>
      <c r="M181" s="5"/>
      <c r="N181" s="5"/>
    </row>
    <row r="182" spans="1:14" s="3" customFormat="1" ht="15">
      <c r="A182" s="30"/>
      <c r="B182" s="30"/>
      <c r="C182" s="17">
        <v>4110</v>
      </c>
      <c r="D182" s="27" t="s">
        <v>33</v>
      </c>
      <c r="E182" s="10"/>
      <c r="F182" s="10">
        <v>46209</v>
      </c>
      <c r="G182" s="10"/>
      <c r="H182" s="62"/>
      <c r="I182" s="62">
        <f t="shared" si="5"/>
        <v>46209</v>
      </c>
      <c r="J182" s="5"/>
      <c r="K182" s="5"/>
      <c r="L182" s="5"/>
      <c r="M182" s="5"/>
      <c r="N182" s="5"/>
    </row>
    <row r="183" spans="1:14" s="3" customFormat="1" ht="15">
      <c r="A183" s="30"/>
      <c r="B183" s="30"/>
      <c r="C183" s="17">
        <v>4120</v>
      </c>
      <c r="D183" s="27" t="s">
        <v>34</v>
      </c>
      <c r="E183" s="10"/>
      <c r="F183" s="10">
        <v>6482</v>
      </c>
      <c r="G183" s="10"/>
      <c r="H183" s="62"/>
      <c r="I183" s="62">
        <f t="shared" si="5"/>
        <v>6482</v>
      </c>
      <c r="J183" s="5"/>
      <c r="K183" s="5"/>
      <c r="L183" s="5"/>
      <c r="M183" s="5"/>
      <c r="N183" s="5"/>
    </row>
    <row r="184" spans="1:14" s="3" customFormat="1" ht="15">
      <c r="A184" s="30"/>
      <c r="B184" s="30"/>
      <c r="C184" s="17">
        <v>4210</v>
      </c>
      <c r="D184" s="27" t="s">
        <v>15</v>
      </c>
      <c r="E184" s="10"/>
      <c r="F184" s="10">
        <v>1600</v>
      </c>
      <c r="G184" s="10"/>
      <c r="H184" s="62"/>
      <c r="I184" s="62">
        <f t="shared" si="5"/>
        <v>1600</v>
      </c>
      <c r="J184" s="5"/>
      <c r="K184" s="5"/>
      <c r="L184" s="5"/>
      <c r="M184" s="5"/>
      <c r="N184" s="5"/>
    </row>
    <row r="185" spans="1:14" s="3" customFormat="1" ht="30">
      <c r="A185" s="30"/>
      <c r="B185" s="30"/>
      <c r="C185" s="17">
        <v>4240</v>
      </c>
      <c r="D185" s="27" t="s">
        <v>54</v>
      </c>
      <c r="E185" s="10"/>
      <c r="F185" s="10">
        <v>5000</v>
      </c>
      <c r="G185" s="10"/>
      <c r="H185" s="12"/>
      <c r="I185" s="62">
        <f t="shared" si="5"/>
        <v>5000</v>
      </c>
      <c r="J185" s="5"/>
      <c r="K185" s="5"/>
      <c r="L185" s="5"/>
      <c r="M185" s="5"/>
      <c r="N185" s="5"/>
    </row>
    <row r="186" spans="1:14" s="3" customFormat="1" ht="30">
      <c r="A186" s="30"/>
      <c r="B186" s="30"/>
      <c r="C186" s="17">
        <v>4243</v>
      </c>
      <c r="D186" s="27" t="s">
        <v>54</v>
      </c>
      <c r="E186" s="10"/>
      <c r="F186" s="10"/>
      <c r="G186" s="10"/>
      <c r="H186" s="12"/>
      <c r="I186" s="62">
        <f t="shared" si="5"/>
        <v>0</v>
      </c>
      <c r="J186" s="5"/>
      <c r="K186" s="5"/>
      <c r="L186" s="5"/>
      <c r="M186" s="5"/>
      <c r="N186" s="5"/>
    </row>
    <row r="187" spans="1:14" s="3" customFormat="1" ht="15">
      <c r="A187" s="30"/>
      <c r="B187" s="30"/>
      <c r="C187" s="17">
        <v>4270</v>
      </c>
      <c r="D187" s="27" t="s">
        <v>26</v>
      </c>
      <c r="E187" s="10"/>
      <c r="F187" s="10"/>
      <c r="G187" s="10"/>
      <c r="H187" s="10"/>
      <c r="I187" s="10">
        <v>0</v>
      </c>
      <c r="J187" s="5"/>
      <c r="K187" s="5"/>
      <c r="L187" s="5"/>
      <c r="M187" s="5"/>
      <c r="N187" s="5"/>
    </row>
    <row r="188" spans="1:14" s="3" customFormat="1" ht="15">
      <c r="A188" s="30"/>
      <c r="B188" s="30"/>
      <c r="C188" s="17">
        <v>4300</v>
      </c>
      <c r="D188" s="27" t="s">
        <v>16</v>
      </c>
      <c r="E188" s="10"/>
      <c r="F188" s="10">
        <v>1300</v>
      </c>
      <c r="G188" s="10"/>
      <c r="H188" s="62"/>
      <c r="I188" s="62">
        <f t="shared" si="5"/>
        <v>1300</v>
      </c>
      <c r="J188" s="5"/>
      <c r="K188" s="5"/>
      <c r="L188" s="5"/>
      <c r="M188" s="5"/>
      <c r="N188" s="5"/>
    </row>
    <row r="189" spans="1:14" s="3" customFormat="1" ht="15">
      <c r="A189" s="30"/>
      <c r="B189" s="30"/>
      <c r="C189" s="17">
        <v>4410</v>
      </c>
      <c r="D189" s="30" t="s">
        <v>38</v>
      </c>
      <c r="E189" s="10"/>
      <c r="F189" s="10">
        <v>550</v>
      </c>
      <c r="G189" s="10"/>
      <c r="H189" s="62"/>
      <c r="I189" s="62">
        <f t="shared" si="5"/>
        <v>550</v>
      </c>
      <c r="J189" s="5"/>
      <c r="K189" s="5"/>
      <c r="L189" s="5"/>
      <c r="M189" s="5"/>
      <c r="N189" s="5"/>
    </row>
    <row r="190" spans="1:14" s="3" customFormat="1" ht="30">
      <c r="A190" s="30"/>
      <c r="B190" s="30"/>
      <c r="C190" s="17">
        <v>4440</v>
      </c>
      <c r="D190" s="27" t="s">
        <v>55</v>
      </c>
      <c r="E190" s="10"/>
      <c r="F190" s="10">
        <v>14055</v>
      </c>
      <c r="G190" s="10"/>
      <c r="H190" s="62"/>
      <c r="I190" s="62">
        <f>F190+G190-H190</f>
        <v>14055</v>
      </c>
      <c r="J190" s="5"/>
      <c r="K190" s="5"/>
      <c r="L190" s="5"/>
      <c r="M190" s="5"/>
      <c r="N190" s="5"/>
    </row>
    <row r="191" spans="1:14" s="47" customFormat="1" ht="15.75">
      <c r="A191" s="48"/>
      <c r="B191" s="29">
        <v>80104</v>
      </c>
      <c r="C191" s="29"/>
      <c r="D191" s="40" t="s">
        <v>56</v>
      </c>
      <c r="E191" s="41"/>
      <c r="F191" s="41">
        <f>F192+F193+F194+F195+F196+F197+F198+F200+F201+F202+F199</f>
        <v>0</v>
      </c>
      <c r="G191" s="41">
        <f>G192+G193+G194+G195+G196+G197+G198+G200+G201+G202+G199</f>
        <v>0</v>
      </c>
      <c r="H191" s="41">
        <f>H192+H193+H194+H195+H196+H197+H198+H200+H201+H202+H199</f>
        <v>0</v>
      </c>
      <c r="I191" s="41">
        <f>I192+I193+I194+I195+I196+I197+I198+I200+I201+I202+I199</f>
        <v>0</v>
      </c>
      <c r="J191" s="49"/>
      <c r="K191" s="49"/>
      <c r="L191" s="49"/>
      <c r="M191" s="49"/>
      <c r="N191" s="49"/>
    </row>
    <row r="192" spans="1:14" s="3" customFormat="1" ht="15" hidden="1">
      <c r="A192" s="30"/>
      <c r="B192" s="17"/>
      <c r="C192" s="17"/>
      <c r="D192" s="27"/>
      <c r="E192" s="10"/>
      <c r="F192" s="10"/>
      <c r="G192" s="10"/>
      <c r="H192" s="10"/>
      <c r="I192" s="12"/>
      <c r="J192" s="5"/>
      <c r="K192" s="5"/>
      <c r="L192" s="5"/>
      <c r="M192" s="5"/>
      <c r="N192" s="5"/>
    </row>
    <row r="193" spans="1:14" s="3" customFormat="1" ht="15" hidden="1">
      <c r="A193" s="30"/>
      <c r="B193" s="17"/>
      <c r="C193" s="17"/>
      <c r="D193" s="27"/>
      <c r="E193" s="10"/>
      <c r="F193" s="10"/>
      <c r="G193" s="64"/>
      <c r="H193" s="10"/>
      <c r="I193" s="62"/>
      <c r="J193" s="5"/>
      <c r="K193" s="5"/>
      <c r="L193" s="5"/>
      <c r="M193" s="5"/>
      <c r="N193" s="5"/>
    </row>
    <row r="194" spans="1:14" s="3" customFormat="1" ht="15" hidden="1">
      <c r="A194" s="30"/>
      <c r="B194" s="17"/>
      <c r="C194" s="17"/>
      <c r="D194" s="27"/>
      <c r="E194" s="10"/>
      <c r="F194" s="10"/>
      <c r="G194" s="64"/>
      <c r="H194" s="10"/>
      <c r="I194" s="62"/>
      <c r="J194" s="5"/>
      <c r="K194" s="5"/>
      <c r="L194" s="5"/>
      <c r="M194" s="5"/>
      <c r="N194" s="5"/>
    </row>
    <row r="195" spans="1:14" s="3" customFormat="1" ht="15" hidden="1">
      <c r="A195" s="30"/>
      <c r="B195" s="17"/>
      <c r="C195" s="17"/>
      <c r="D195" s="27"/>
      <c r="E195" s="10"/>
      <c r="F195" s="10"/>
      <c r="G195" s="64"/>
      <c r="H195" s="10"/>
      <c r="I195" s="62"/>
      <c r="J195" s="5"/>
      <c r="K195" s="5"/>
      <c r="L195" s="5"/>
      <c r="M195" s="5"/>
      <c r="N195" s="5"/>
    </row>
    <row r="196" spans="1:14" s="3" customFormat="1" ht="15" hidden="1">
      <c r="A196" s="30"/>
      <c r="B196" s="17"/>
      <c r="C196" s="17"/>
      <c r="D196" s="27"/>
      <c r="E196" s="10"/>
      <c r="F196" s="10"/>
      <c r="G196" s="64"/>
      <c r="H196" s="10"/>
      <c r="I196" s="62"/>
      <c r="J196" s="5"/>
      <c r="K196" s="5"/>
      <c r="L196" s="5"/>
      <c r="M196" s="5"/>
      <c r="N196" s="5"/>
    </row>
    <row r="197" spans="1:14" s="3" customFormat="1" ht="15" hidden="1">
      <c r="A197" s="30"/>
      <c r="B197" s="17"/>
      <c r="C197" s="17"/>
      <c r="D197" s="27"/>
      <c r="E197" s="10"/>
      <c r="F197" s="10"/>
      <c r="G197" s="64"/>
      <c r="H197" s="10"/>
      <c r="I197" s="62"/>
      <c r="J197" s="5"/>
      <c r="K197" s="5"/>
      <c r="L197" s="5"/>
      <c r="M197" s="5"/>
      <c r="N197" s="5"/>
    </row>
    <row r="198" spans="1:14" s="3" customFormat="1" ht="35.25" customHeight="1" hidden="1">
      <c r="A198" s="30"/>
      <c r="B198" s="17"/>
      <c r="C198" s="17"/>
      <c r="D198" s="27"/>
      <c r="E198" s="10"/>
      <c r="F198" s="10"/>
      <c r="G198" s="10"/>
      <c r="H198" s="10"/>
      <c r="I198" s="12"/>
      <c r="J198" s="5"/>
      <c r="K198" s="5"/>
      <c r="L198" s="5"/>
      <c r="M198" s="5"/>
      <c r="N198" s="5"/>
    </row>
    <row r="199" spans="1:14" s="3" customFormat="1" ht="30">
      <c r="A199" s="30"/>
      <c r="B199" s="17"/>
      <c r="C199" s="17">
        <v>4243</v>
      </c>
      <c r="D199" s="27" t="s">
        <v>54</v>
      </c>
      <c r="E199" s="10"/>
      <c r="F199" s="10">
        <v>0</v>
      </c>
      <c r="G199" s="10"/>
      <c r="H199" s="10"/>
      <c r="I199" s="12">
        <f>F199++G199-H199</f>
        <v>0</v>
      </c>
      <c r="J199" s="5"/>
      <c r="K199" s="5"/>
      <c r="L199" s="5"/>
      <c r="M199" s="5"/>
      <c r="N199" s="5"/>
    </row>
    <row r="200" spans="1:14" s="3" customFormat="1" ht="15" hidden="1">
      <c r="A200" s="30"/>
      <c r="B200" s="17"/>
      <c r="C200" s="17"/>
      <c r="D200" s="27"/>
      <c r="E200" s="10"/>
      <c r="F200" s="10"/>
      <c r="G200" s="64"/>
      <c r="H200" s="10"/>
      <c r="I200" s="62"/>
      <c r="J200" s="5"/>
      <c r="K200" s="5"/>
      <c r="L200" s="5"/>
      <c r="M200" s="5"/>
      <c r="N200" s="5"/>
    </row>
    <row r="201" spans="1:14" s="3" customFormat="1" ht="15" hidden="1">
      <c r="A201" s="30"/>
      <c r="B201" s="17"/>
      <c r="C201" s="17"/>
      <c r="D201" s="30"/>
      <c r="E201" s="10"/>
      <c r="F201" s="10"/>
      <c r="G201" s="64"/>
      <c r="H201" s="10"/>
      <c r="I201" s="62"/>
      <c r="J201" s="5"/>
      <c r="K201" s="5"/>
      <c r="L201" s="5"/>
      <c r="M201" s="5"/>
      <c r="N201" s="5"/>
    </row>
    <row r="202" spans="1:14" s="3" customFormat="1" ht="15" hidden="1">
      <c r="A202" s="30"/>
      <c r="B202" s="17"/>
      <c r="C202" s="17"/>
      <c r="D202" s="27"/>
      <c r="E202" s="10"/>
      <c r="F202" s="10"/>
      <c r="G202" s="64"/>
      <c r="H202" s="10"/>
      <c r="I202" s="62"/>
      <c r="J202" s="5"/>
      <c r="K202" s="5"/>
      <c r="L202" s="5"/>
      <c r="M202" s="5"/>
      <c r="N202" s="5"/>
    </row>
    <row r="203" spans="1:14" s="47" customFormat="1" ht="15.75">
      <c r="A203" s="48"/>
      <c r="B203" s="29">
        <v>80110</v>
      </c>
      <c r="C203" s="29"/>
      <c r="D203" s="40" t="s">
        <v>57</v>
      </c>
      <c r="E203" s="41"/>
      <c r="F203" s="41">
        <f>F204+F205+F206+F207+F210+F216+F219+F222++F225++F226+F230+F234+F235+F236+++++F237+F213+F229+F220+F214+F211+F217+F227+F223+F231+F208+F209+F212+F218+F221+F232+F228+F215+F233</f>
        <v>2258135</v>
      </c>
      <c r="G203" s="41">
        <f>G204+G205+G206+G207+G208+G209+G210+G211+G212+G213+G214+G215+G216+G217+G218+G219+G220+G221+G222+G223+G224+G225+G226+G227+G228+G229+G230+G231+G232+G233+G234+G235+G236+G237</f>
        <v>2721</v>
      </c>
      <c r="H203" s="41">
        <f>H204+H205+H206+H207+H210+H216+H219+H222++H225++H226+H230+H234+H235+H236+++++H237+H213+H229+H220+H214+H211+H217+H227+H223+H231+H208+H228+H232+H218+H221</f>
        <v>2721</v>
      </c>
      <c r="I203" s="41">
        <f>I204+I205+I206+I207+I210+I216+I219+I222++I225++I226+I230+I234+I235+I236+++++I237+I213+I229+I220+I214+I211+I217+I227+I223+I231+I208+I221+I233+I209+I212+I215+I218+I228</f>
        <v>2258135</v>
      </c>
      <c r="J203" s="49"/>
      <c r="K203" s="49"/>
      <c r="L203" s="49"/>
      <c r="M203" s="49"/>
      <c r="N203" s="49"/>
    </row>
    <row r="204" spans="1:14" s="3" customFormat="1" ht="30">
      <c r="A204" s="30"/>
      <c r="B204" s="17"/>
      <c r="C204" s="17">
        <v>3020</v>
      </c>
      <c r="D204" s="27" t="s">
        <v>96</v>
      </c>
      <c r="E204" s="10"/>
      <c r="F204" s="10">
        <v>132671</v>
      </c>
      <c r="G204" s="10"/>
      <c r="H204" s="12"/>
      <c r="I204" s="12">
        <f aca="true" t="shared" si="6" ref="I204:I213">F204+G204-H204</f>
        <v>132671</v>
      </c>
      <c r="J204" s="5"/>
      <c r="K204" s="5"/>
      <c r="L204" s="5"/>
      <c r="M204" s="5"/>
      <c r="N204" s="5"/>
    </row>
    <row r="205" spans="1:14" s="3" customFormat="1" ht="15">
      <c r="A205" s="30"/>
      <c r="B205" s="17"/>
      <c r="C205" s="17">
        <v>4010</v>
      </c>
      <c r="D205" s="27" t="s">
        <v>40</v>
      </c>
      <c r="E205" s="10"/>
      <c r="F205" s="10">
        <v>1329514</v>
      </c>
      <c r="G205" s="64"/>
      <c r="H205" s="62"/>
      <c r="I205" s="62">
        <f t="shared" si="6"/>
        <v>1329514</v>
      </c>
      <c r="J205" s="5"/>
      <c r="K205" s="5"/>
      <c r="L205" s="5"/>
      <c r="M205" s="5"/>
      <c r="N205" s="5"/>
    </row>
    <row r="206" spans="1:14" s="3" customFormat="1" ht="15">
      <c r="A206" s="30"/>
      <c r="B206" s="17"/>
      <c r="C206" s="17">
        <v>4040</v>
      </c>
      <c r="D206" s="27" t="s">
        <v>53</v>
      </c>
      <c r="E206" s="10"/>
      <c r="F206" s="10">
        <v>111755</v>
      </c>
      <c r="G206" s="64"/>
      <c r="H206" s="62"/>
      <c r="I206" s="62">
        <f t="shared" si="6"/>
        <v>111755</v>
      </c>
      <c r="J206" s="5"/>
      <c r="K206" s="5"/>
      <c r="L206" s="5"/>
      <c r="M206" s="5"/>
      <c r="N206" s="5"/>
    </row>
    <row r="207" spans="1:14" s="3" customFormat="1" ht="15">
      <c r="A207" s="30"/>
      <c r="B207" s="17"/>
      <c r="C207" s="17">
        <v>4110</v>
      </c>
      <c r="D207" s="27" t="s">
        <v>33</v>
      </c>
      <c r="E207" s="10"/>
      <c r="F207" s="10">
        <v>273168</v>
      </c>
      <c r="G207" s="64"/>
      <c r="H207" s="62"/>
      <c r="I207" s="62">
        <f t="shared" si="6"/>
        <v>273168</v>
      </c>
      <c r="J207" s="5"/>
      <c r="K207" s="5"/>
      <c r="L207" s="5"/>
      <c r="M207" s="5"/>
      <c r="N207" s="5"/>
    </row>
    <row r="208" spans="1:14" s="3" customFormat="1" ht="15">
      <c r="A208" s="30"/>
      <c r="B208" s="17"/>
      <c r="C208" s="17">
        <v>4118</v>
      </c>
      <c r="D208" s="27" t="s">
        <v>33</v>
      </c>
      <c r="E208" s="10"/>
      <c r="F208" s="10">
        <v>2040</v>
      </c>
      <c r="G208" s="64"/>
      <c r="H208" s="62"/>
      <c r="I208" s="62">
        <f>F208+G208-H208</f>
        <v>2040</v>
      </c>
      <c r="J208" s="5"/>
      <c r="K208" s="5"/>
      <c r="L208" s="5"/>
      <c r="M208" s="5"/>
      <c r="N208" s="5"/>
    </row>
    <row r="209" spans="1:14" s="3" customFormat="1" ht="15">
      <c r="A209" s="30"/>
      <c r="B209" s="17"/>
      <c r="C209" s="17">
        <v>4119</v>
      </c>
      <c r="D209" s="27" t="s">
        <v>33</v>
      </c>
      <c r="E209" s="10"/>
      <c r="F209" s="10">
        <v>680</v>
      </c>
      <c r="G209" s="64"/>
      <c r="H209" s="62"/>
      <c r="I209" s="62">
        <f>F209+G209-H209</f>
        <v>680</v>
      </c>
      <c r="J209" s="5"/>
      <c r="K209" s="5"/>
      <c r="L209" s="5"/>
      <c r="M209" s="5"/>
      <c r="N209" s="5"/>
    </row>
    <row r="210" spans="1:14" s="3" customFormat="1" ht="15">
      <c r="A210" s="17"/>
      <c r="B210" s="17"/>
      <c r="C210" s="17">
        <v>4120</v>
      </c>
      <c r="D210" s="27" t="s">
        <v>34</v>
      </c>
      <c r="E210" s="10"/>
      <c r="F210" s="10">
        <v>38331</v>
      </c>
      <c r="G210" s="64"/>
      <c r="H210" s="62"/>
      <c r="I210" s="62">
        <f t="shared" si="6"/>
        <v>38331</v>
      </c>
      <c r="J210" s="5"/>
      <c r="K210" s="5"/>
      <c r="L210" s="5"/>
      <c r="M210" s="5"/>
      <c r="N210" s="5"/>
    </row>
    <row r="211" spans="1:14" s="3" customFormat="1" ht="15">
      <c r="A211" s="17"/>
      <c r="B211" s="17"/>
      <c r="C211" s="17">
        <v>4128</v>
      </c>
      <c r="D211" s="27" t="s">
        <v>34</v>
      </c>
      <c r="E211" s="10"/>
      <c r="F211" s="10">
        <v>286</v>
      </c>
      <c r="G211" s="64"/>
      <c r="H211" s="62"/>
      <c r="I211" s="62">
        <f>F211+G211-H211</f>
        <v>286</v>
      </c>
      <c r="J211" s="5"/>
      <c r="K211" s="5"/>
      <c r="L211" s="5"/>
      <c r="M211" s="5"/>
      <c r="N211" s="5"/>
    </row>
    <row r="212" spans="1:14" s="3" customFormat="1" ht="15">
      <c r="A212" s="17"/>
      <c r="B212" s="17"/>
      <c r="C212" s="17">
        <v>4129</v>
      </c>
      <c r="D212" s="27" t="s">
        <v>34</v>
      </c>
      <c r="E212" s="10"/>
      <c r="F212" s="10">
        <v>95</v>
      </c>
      <c r="G212" s="64"/>
      <c r="H212" s="62"/>
      <c r="I212" s="62">
        <f>F212+G212-H212</f>
        <v>95</v>
      </c>
      <c r="J212" s="5"/>
      <c r="K212" s="5"/>
      <c r="L212" s="5"/>
      <c r="M212" s="5"/>
      <c r="N212" s="5"/>
    </row>
    <row r="213" spans="1:14" s="3" customFormat="1" ht="15">
      <c r="A213" s="17"/>
      <c r="B213" s="17"/>
      <c r="C213" s="17">
        <v>4170</v>
      </c>
      <c r="D213" s="27" t="s">
        <v>101</v>
      </c>
      <c r="E213" s="10"/>
      <c r="F213" s="10">
        <v>3000</v>
      </c>
      <c r="G213" s="64"/>
      <c r="H213" s="62"/>
      <c r="I213" s="62">
        <f t="shared" si="6"/>
        <v>3000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4178</v>
      </c>
      <c r="D214" s="27" t="s">
        <v>101</v>
      </c>
      <c r="E214" s="10"/>
      <c r="F214" s="10">
        <v>11684</v>
      </c>
      <c r="G214" s="64"/>
      <c r="H214" s="62"/>
      <c r="I214" s="62">
        <f>F214+G214-H214</f>
        <v>11684</v>
      </c>
      <c r="J214" s="5"/>
      <c r="K214" s="5"/>
      <c r="L214" s="5"/>
      <c r="M214" s="5"/>
      <c r="N214" s="5"/>
    </row>
    <row r="215" spans="1:14" s="3" customFormat="1" ht="15">
      <c r="A215" s="17"/>
      <c r="B215" s="17"/>
      <c r="C215" s="17">
        <v>4179</v>
      </c>
      <c r="D215" s="27" t="s">
        <v>101</v>
      </c>
      <c r="E215" s="10"/>
      <c r="F215" s="10">
        <v>3895</v>
      </c>
      <c r="G215" s="64"/>
      <c r="H215" s="62"/>
      <c r="I215" s="62">
        <f>F215+G215-H215</f>
        <v>3895</v>
      </c>
      <c r="J215" s="5"/>
      <c r="K215" s="5"/>
      <c r="L215" s="5"/>
      <c r="M215" s="5"/>
      <c r="N215" s="5"/>
    </row>
    <row r="216" spans="1:14" s="3" customFormat="1" ht="15">
      <c r="A216" s="17"/>
      <c r="B216" s="17"/>
      <c r="C216" s="17">
        <v>4210</v>
      </c>
      <c r="D216" s="27" t="s">
        <v>15</v>
      </c>
      <c r="E216" s="10"/>
      <c r="F216" s="10">
        <v>124000</v>
      </c>
      <c r="G216" s="64"/>
      <c r="H216" s="62"/>
      <c r="I216" s="62">
        <f>F216++G216-H216</f>
        <v>124000</v>
      </c>
      <c r="J216" s="5"/>
      <c r="K216" s="5"/>
      <c r="L216" s="5"/>
      <c r="M216" s="5"/>
      <c r="N216" s="5"/>
    </row>
    <row r="217" spans="1:14" s="3" customFormat="1" ht="15">
      <c r="A217" s="17"/>
      <c r="B217" s="17"/>
      <c r="C217" s="17">
        <v>4218</v>
      </c>
      <c r="D217" s="27" t="s">
        <v>15</v>
      </c>
      <c r="E217" s="10"/>
      <c r="F217" s="10">
        <v>5706</v>
      </c>
      <c r="G217" s="10">
        <v>943</v>
      </c>
      <c r="H217" s="10"/>
      <c r="I217" s="10">
        <f>F217+G217-H217</f>
        <v>6649</v>
      </c>
      <c r="J217" s="5"/>
      <c r="K217" s="5"/>
      <c r="L217" s="5"/>
      <c r="M217" s="5"/>
      <c r="N217" s="5"/>
    </row>
    <row r="218" spans="1:14" s="3" customFormat="1" ht="15">
      <c r="A218" s="17"/>
      <c r="B218" s="17"/>
      <c r="C218" s="17">
        <v>4219</v>
      </c>
      <c r="D218" s="27" t="s">
        <v>15</v>
      </c>
      <c r="E218" s="10"/>
      <c r="F218" s="10">
        <v>1902</v>
      </c>
      <c r="G218" s="64">
        <v>314</v>
      </c>
      <c r="H218" s="62"/>
      <c r="I218" s="62">
        <f>F218+G218-H218</f>
        <v>2216</v>
      </c>
      <c r="J218" s="5"/>
      <c r="K218" s="5"/>
      <c r="L218" s="5"/>
      <c r="M218" s="5"/>
      <c r="N218" s="5"/>
    </row>
    <row r="219" spans="1:14" s="3" customFormat="1" ht="30">
      <c r="A219" s="17"/>
      <c r="B219" s="17"/>
      <c r="C219" s="17">
        <v>4240</v>
      </c>
      <c r="D219" s="27" t="s">
        <v>54</v>
      </c>
      <c r="E219" s="10"/>
      <c r="F219" s="10">
        <v>20000</v>
      </c>
      <c r="G219" s="10"/>
      <c r="H219" s="12"/>
      <c r="I219" s="12">
        <f aca="true" t="shared" si="7" ref="I219:I237">F219+G219-H219</f>
        <v>20000</v>
      </c>
      <c r="J219" s="5"/>
      <c r="K219" s="5"/>
      <c r="L219" s="5"/>
      <c r="M219" s="5"/>
      <c r="N219" s="5"/>
    </row>
    <row r="220" spans="1:14" s="3" customFormat="1" ht="30">
      <c r="A220" s="17"/>
      <c r="B220" s="17"/>
      <c r="C220" s="17">
        <v>4248</v>
      </c>
      <c r="D220" s="27" t="s">
        <v>54</v>
      </c>
      <c r="E220" s="10"/>
      <c r="F220" s="10">
        <v>19314</v>
      </c>
      <c r="G220" s="10"/>
      <c r="H220" s="12">
        <v>2041</v>
      </c>
      <c r="I220" s="12">
        <f>F220+G220-H220</f>
        <v>17273</v>
      </c>
      <c r="J220" s="5"/>
      <c r="K220" s="5"/>
      <c r="L220" s="5"/>
      <c r="M220" s="5"/>
      <c r="N220" s="5"/>
    </row>
    <row r="221" spans="1:14" s="3" customFormat="1" ht="30">
      <c r="A221" s="17"/>
      <c r="B221" s="17"/>
      <c r="C221" s="17">
        <v>4249</v>
      </c>
      <c r="D221" s="27" t="s">
        <v>54</v>
      </c>
      <c r="E221" s="10"/>
      <c r="F221" s="10">
        <v>6438</v>
      </c>
      <c r="G221" s="10"/>
      <c r="H221" s="12">
        <v>680</v>
      </c>
      <c r="I221" s="12">
        <f t="shared" si="7"/>
        <v>5758</v>
      </c>
      <c r="J221" s="5"/>
      <c r="K221" s="5"/>
      <c r="L221" s="5"/>
      <c r="M221" s="5"/>
      <c r="N221" s="5"/>
    </row>
    <row r="222" spans="1:14" s="3" customFormat="1" ht="15">
      <c r="A222" s="17"/>
      <c r="B222" s="17"/>
      <c r="C222" s="17">
        <v>4260</v>
      </c>
      <c r="D222" s="27" t="s">
        <v>25</v>
      </c>
      <c r="E222" s="10"/>
      <c r="F222" s="10">
        <v>18500</v>
      </c>
      <c r="G222" s="64"/>
      <c r="H222" s="62"/>
      <c r="I222" s="62">
        <f t="shared" si="7"/>
        <v>18500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4268</v>
      </c>
      <c r="D223" s="27" t="s">
        <v>25</v>
      </c>
      <c r="E223" s="10"/>
      <c r="F223" s="10">
        <v>0</v>
      </c>
      <c r="G223" s="64"/>
      <c r="H223" s="62"/>
      <c r="I223" s="62">
        <f>F223+G223-H223</f>
        <v>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4269</v>
      </c>
      <c r="D224" s="27" t="s">
        <v>25</v>
      </c>
      <c r="E224" s="10"/>
      <c r="F224" s="10"/>
      <c r="G224" s="64"/>
      <c r="H224" s="62"/>
      <c r="I224" s="62">
        <f>F224+G224-H224</f>
        <v>0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4270</v>
      </c>
      <c r="D225" s="27" t="s">
        <v>26</v>
      </c>
      <c r="E225" s="10"/>
      <c r="F225" s="10">
        <v>13000</v>
      </c>
      <c r="G225" s="64"/>
      <c r="H225" s="62"/>
      <c r="I225" s="62">
        <f t="shared" si="7"/>
        <v>13000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4300</v>
      </c>
      <c r="D226" s="27" t="s">
        <v>16</v>
      </c>
      <c r="E226" s="10"/>
      <c r="F226" s="10">
        <v>25000</v>
      </c>
      <c r="G226" s="64"/>
      <c r="H226" s="62"/>
      <c r="I226" s="62">
        <f t="shared" si="7"/>
        <v>25000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4308</v>
      </c>
      <c r="D227" s="27" t="s">
        <v>16</v>
      </c>
      <c r="E227" s="10"/>
      <c r="F227" s="10">
        <v>9810</v>
      </c>
      <c r="G227" s="64">
        <v>1098</v>
      </c>
      <c r="H227" s="62"/>
      <c r="I227" s="62">
        <f>F227+G227-H227</f>
        <v>10908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4309</v>
      </c>
      <c r="D228" s="27" t="s">
        <v>16</v>
      </c>
      <c r="E228" s="10"/>
      <c r="F228" s="10">
        <v>3270</v>
      </c>
      <c r="G228" s="64">
        <v>366</v>
      </c>
      <c r="H228" s="62"/>
      <c r="I228" s="62">
        <f>F228+G228-H228</f>
        <v>3636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4350</v>
      </c>
      <c r="D229" s="27" t="s">
        <v>121</v>
      </c>
      <c r="E229" s="10"/>
      <c r="F229" s="10">
        <v>2500</v>
      </c>
      <c r="G229" s="64"/>
      <c r="H229" s="62"/>
      <c r="I229" s="62">
        <f t="shared" si="7"/>
        <v>2500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4410</v>
      </c>
      <c r="D230" s="27" t="s">
        <v>38</v>
      </c>
      <c r="E230" s="10"/>
      <c r="F230" s="10">
        <v>7000</v>
      </c>
      <c r="G230" s="64"/>
      <c r="H230" s="62"/>
      <c r="I230" s="62">
        <f t="shared" si="7"/>
        <v>7000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4418</v>
      </c>
      <c r="D231" s="27" t="s">
        <v>38</v>
      </c>
      <c r="E231" s="10"/>
      <c r="F231" s="10">
        <v>0</v>
      </c>
      <c r="G231" s="64"/>
      <c r="H231" s="62"/>
      <c r="I231" s="62">
        <f>F231+G231-H231</f>
        <v>0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4419</v>
      </c>
      <c r="D232" s="27" t="s">
        <v>38</v>
      </c>
      <c r="E232" s="10"/>
      <c r="F232" s="10">
        <v>0</v>
      </c>
      <c r="G232" s="64"/>
      <c r="H232" s="62"/>
      <c r="I232" s="62">
        <f>F232+G232-H232</f>
        <v>0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4420</v>
      </c>
      <c r="D233" s="27" t="s">
        <v>86</v>
      </c>
      <c r="E233" s="10"/>
      <c r="F233" s="10">
        <v>1000</v>
      </c>
      <c r="G233" s="64"/>
      <c r="H233" s="62"/>
      <c r="I233" s="62">
        <f>F233+G233-H233</f>
        <v>1000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4430</v>
      </c>
      <c r="D234" s="27" t="s">
        <v>82</v>
      </c>
      <c r="E234" s="10"/>
      <c r="F234" s="10">
        <v>3000</v>
      </c>
      <c r="G234" s="64"/>
      <c r="H234" s="62"/>
      <c r="I234" s="62">
        <f t="shared" si="7"/>
        <v>3000</v>
      </c>
      <c r="J234" s="5"/>
      <c r="K234" s="5"/>
      <c r="L234" s="5"/>
      <c r="M234" s="5"/>
      <c r="N234" s="5"/>
    </row>
    <row r="235" spans="1:14" s="3" customFormat="1" ht="30">
      <c r="A235" s="17"/>
      <c r="B235" s="17"/>
      <c r="C235" s="17">
        <v>4440</v>
      </c>
      <c r="D235" s="27" t="s">
        <v>55</v>
      </c>
      <c r="E235" s="10"/>
      <c r="F235" s="10">
        <v>90576</v>
      </c>
      <c r="G235" s="10"/>
      <c r="H235" s="12"/>
      <c r="I235" s="12">
        <f t="shared" si="7"/>
        <v>90576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6050</v>
      </c>
      <c r="D236" s="27" t="s">
        <v>8</v>
      </c>
      <c r="E236" s="10"/>
      <c r="F236" s="10">
        <v>0</v>
      </c>
      <c r="G236" s="64"/>
      <c r="H236" s="62"/>
      <c r="I236" s="62">
        <f t="shared" si="7"/>
        <v>0</v>
      </c>
      <c r="J236" s="5"/>
      <c r="K236" s="5"/>
      <c r="L236" s="5"/>
      <c r="M236" s="5"/>
      <c r="N236" s="5"/>
    </row>
    <row r="237" spans="1:14" s="3" customFormat="1" ht="30">
      <c r="A237" s="17"/>
      <c r="B237" s="17"/>
      <c r="C237" s="17">
        <v>6060</v>
      </c>
      <c r="D237" s="27" t="s">
        <v>43</v>
      </c>
      <c r="E237" s="10"/>
      <c r="F237" s="10">
        <v>0</v>
      </c>
      <c r="G237" s="10"/>
      <c r="H237" s="12"/>
      <c r="I237" s="12">
        <f t="shared" si="7"/>
        <v>0</v>
      </c>
      <c r="J237" s="5"/>
      <c r="K237" s="5"/>
      <c r="L237" s="5"/>
      <c r="M237" s="5"/>
      <c r="N237" s="5"/>
    </row>
    <row r="238" spans="1:14" s="47" customFormat="1" ht="15.75">
      <c r="A238" s="29"/>
      <c r="B238" s="29">
        <v>80113</v>
      </c>
      <c r="C238" s="29"/>
      <c r="D238" s="40" t="s">
        <v>58</v>
      </c>
      <c r="E238" s="41"/>
      <c r="F238" s="41">
        <f>F239</f>
        <v>647600</v>
      </c>
      <c r="G238" s="41">
        <f>G239</f>
        <v>0</v>
      </c>
      <c r="H238" s="41">
        <f>H239</f>
        <v>500</v>
      </c>
      <c r="I238" s="41">
        <f>I239</f>
        <v>647100</v>
      </c>
      <c r="J238" s="49"/>
      <c r="K238" s="49"/>
      <c r="L238" s="49"/>
      <c r="M238" s="49"/>
      <c r="N238" s="49"/>
    </row>
    <row r="239" spans="1:14" s="3" customFormat="1" ht="15">
      <c r="A239" s="17"/>
      <c r="B239" s="17"/>
      <c r="C239" s="17">
        <v>4300</v>
      </c>
      <c r="D239" s="27" t="s">
        <v>16</v>
      </c>
      <c r="E239" s="10"/>
      <c r="F239" s="10">
        <v>647600</v>
      </c>
      <c r="G239" s="64"/>
      <c r="H239" s="62">
        <v>500</v>
      </c>
      <c r="I239" s="62">
        <f>F239+G239-H239</f>
        <v>647100</v>
      </c>
      <c r="J239" s="5"/>
      <c r="K239" s="5"/>
      <c r="L239" s="5"/>
      <c r="M239" s="5"/>
      <c r="N239" s="5"/>
    </row>
    <row r="240" spans="1:14" s="47" customFormat="1" ht="31.5">
      <c r="A240" s="29"/>
      <c r="B240" s="29">
        <v>80114</v>
      </c>
      <c r="C240" s="29"/>
      <c r="D240" s="40" t="s">
        <v>59</v>
      </c>
      <c r="E240" s="41"/>
      <c r="F240" s="41">
        <f>F241+F242+F243+F244+F246+F248+F250+F251+F252+F249+F247+F245</f>
        <v>294717</v>
      </c>
      <c r="G240" s="41">
        <f>G241+G242+G243+G244+G246+G248+G250+G251+G252+G249+G247+G245</f>
        <v>4500</v>
      </c>
      <c r="H240" s="41">
        <f>H241+H242+H243+H244+H246+H248+H250+H251+H252+H249+H247+H245</f>
        <v>0</v>
      </c>
      <c r="I240" s="41">
        <f>I241+I242+I243+I244+I246+I248+I250+I251+I252+I249+I247+I245</f>
        <v>299217</v>
      </c>
      <c r="J240" s="49"/>
      <c r="K240" s="49"/>
      <c r="L240" s="49"/>
      <c r="M240" s="49"/>
      <c r="N240" s="49"/>
    </row>
    <row r="241" spans="1:14" s="3" customFormat="1" ht="15">
      <c r="A241" s="17"/>
      <c r="B241" s="17"/>
      <c r="C241" s="17">
        <v>4010</v>
      </c>
      <c r="D241" s="27" t="s">
        <v>40</v>
      </c>
      <c r="E241" s="10"/>
      <c r="F241" s="10">
        <v>179375</v>
      </c>
      <c r="G241" s="64"/>
      <c r="H241" s="62"/>
      <c r="I241" s="62">
        <f>F241+G241-H241</f>
        <v>179375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4040</v>
      </c>
      <c r="D242" s="27" t="s">
        <v>53</v>
      </c>
      <c r="E242" s="10"/>
      <c r="F242" s="10">
        <v>14395</v>
      </c>
      <c r="G242" s="64"/>
      <c r="H242" s="62"/>
      <c r="I242" s="62">
        <f>F242++G242-H242</f>
        <v>14395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4110</v>
      </c>
      <c r="D243" s="27" t="s">
        <v>33</v>
      </c>
      <c r="E243" s="10"/>
      <c r="F243" s="10">
        <v>33832</v>
      </c>
      <c r="G243" s="64"/>
      <c r="H243" s="62"/>
      <c r="I243" s="62">
        <f>F243+G243--H243</f>
        <v>33832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4120</v>
      </c>
      <c r="D244" s="27" t="s">
        <v>34</v>
      </c>
      <c r="E244" s="10"/>
      <c r="F244" s="10">
        <v>4747</v>
      </c>
      <c r="G244" s="64"/>
      <c r="H244" s="62"/>
      <c r="I244" s="62">
        <f>F244++G244-H244</f>
        <v>4747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4170</v>
      </c>
      <c r="D245" s="27" t="s">
        <v>101</v>
      </c>
      <c r="E245" s="10"/>
      <c r="F245" s="10">
        <v>0</v>
      </c>
      <c r="G245" s="64"/>
      <c r="H245" s="62"/>
      <c r="I245" s="62">
        <f>F245+G245-H245</f>
        <v>0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4210</v>
      </c>
      <c r="D246" s="27" t="s">
        <v>15</v>
      </c>
      <c r="E246" s="10"/>
      <c r="F246" s="10">
        <v>22500</v>
      </c>
      <c r="G246" s="64">
        <v>2500</v>
      </c>
      <c r="H246" s="62"/>
      <c r="I246" s="62">
        <f>F246+G246-H246</f>
        <v>25000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4270</v>
      </c>
      <c r="D247" s="27" t="s">
        <v>26</v>
      </c>
      <c r="E247" s="10"/>
      <c r="F247" s="10">
        <v>3000</v>
      </c>
      <c r="G247" s="64"/>
      <c r="H247" s="62"/>
      <c r="I247" s="62">
        <f>F247+G247---H247</f>
        <v>3000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4300</v>
      </c>
      <c r="D248" s="27" t="s">
        <v>16</v>
      </c>
      <c r="E248" s="10"/>
      <c r="F248" s="10">
        <v>22000</v>
      </c>
      <c r="G248" s="64">
        <v>2000</v>
      </c>
      <c r="H248" s="62"/>
      <c r="I248" s="62">
        <f>F248+G248-H248</f>
        <v>24000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4350</v>
      </c>
      <c r="D249" s="27" t="s">
        <v>121</v>
      </c>
      <c r="E249" s="10"/>
      <c r="F249" s="10">
        <v>2000</v>
      </c>
      <c r="G249" s="64"/>
      <c r="H249" s="62"/>
      <c r="I249" s="62">
        <f>F249++G249---H249</f>
        <v>2000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4410</v>
      </c>
      <c r="D250" s="27" t="s">
        <v>38</v>
      </c>
      <c r="E250" s="10"/>
      <c r="F250" s="10">
        <v>5500</v>
      </c>
      <c r="G250" s="64"/>
      <c r="H250" s="62"/>
      <c r="I250" s="62">
        <f>F250+G250-H250</f>
        <v>5500</v>
      </c>
      <c r="J250" s="5"/>
      <c r="K250" s="5"/>
      <c r="L250" s="5"/>
      <c r="M250" s="5"/>
      <c r="N250" s="5"/>
    </row>
    <row r="251" spans="1:14" s="3" customFormat="1" ht="30">
      <c r="A251" s="17"/>
      <c r="B251" s="17"/>
      <c r="C251" s="17">
        <v>4440</v>
      </c>
      <c r="D251" s="27" t="s">
        <v>55</v>
      </c>
      <c r="E251" s="10"/>
      <c r="F251" s="10">
        <v>3368</v>
      </c>
      <c r="G251" s="10"/>
      <c r="H251" s="12"/>
      <c r="I251" s="12">
        <f>F251+G251-H251</f>
        <v>3368</v>
      </c>
      <c r="J251" s="5"/>
      <c r="K251" s="5"/>
      <c r="L251" s="5"/>
      <c r="M251" s="5"/>
      <c r="N251" s="5"/>
    </row>
    <row r="252" spans="1:14" s="3" customFormat="1" ht="30">
      <c r="A252" s="17"/>
      <c r="B252" s="17"/>
      <c r="C252" s="17">
        <v>6060</v>
      </c>
      <c r="D252" s="27" t="s">
        <v>43</v>
      </c>
      <c r="E252" s="10"/>
      <c r="F252" s="10">
        <v>4000</v>
      </c>
      <c r="G252" s="10"/>
      <c r="H252" s="12"/>
      <c r="I252" s="12">
        <f>F252+G252-H252</f>
        <v>4000</v>
      </c>
      <c r="J252" s="5"/>
      <c r="K252" s="5"/>
      <c r="L252" s="5"/>
      <c r="M252" s="5"/>
      <c r="N252" s="5"/>
    </row>
    <row r="253" spans="1:14" s="47" customFormat="1" ht="15.75">
      <c r="A253" s="29"/>
      <c r="B253" s="29">
        <v>80146</v>
      </c>
      <c r="C253" s="29"/>
      <c r="D253" s="40" t="s">
        <v>60</v>
      </c>
      <c r="E253" s="41"/>
      <c r="F253" s="41">
        <f>F254</f>
        <v>40331</v>
      </c>
      <c r="G253" s="41">
        <f>G254</f>
        <v>1300</v>
      </c>
      <c r="H253" s="41">
        <f>H254</f>
        <v>1300</v>
      </c>
      <c r="I253" s="41">
        <f>I254</f>
        <v>40331</v>
      </c>
      <c r="J253" s="49"/>
      <c r="K253" s="49"/>
      <c r="L253" s="49"/>
      <c r="M253" s="49"/>
      <c r="N253" s="49"/>
    </row>
    <row r="254" spans="1:14" s="3" customFormat="1" ht="15">
      <c r="A254" s="17"/>
      <c r="B254" s="17"/>
      <c r="C254" s="17">
        <v>4300</v>
      </c>
      <c r="D254" s="27" t="s">
        <v>16</v>
      </c>
      <c r="E254" s="10"/>
      <c r="F254" s="10">
        <v>40331</v>
      </c>
      <c r="G254" s="64">
        <v>1300</v>
      </c>
      <c r="H254" s="62">
        <v>1300</v>
      </c>
      <c r="I254" s="62">
        <f>F254+G254-H254</f>
        <v>40331</v>
      </c>
      <c r="J254" s="5"/>
      <c r="K254" s="5"/>
      <c r="L254" s="5"/>
      <c r="M254" s="5"/>
      <c r="N254" s="5"/>
    </row>
    <row r="255" spans="1:14" s="3" customFormat="1" ht="15">
      <c r="A255" s="17"/>
      <c r="B255" s="17"/>
      <c r="C255" s="17">
        <v>4303</v>
      </c>
      <c r="D255" s="27" t="s">
        <v>16</v>
      </c>
      <c r="E255" s="10"/>
      <c r="F255" s="10"/>
      <c r="G255" s="64"/>
      <c r="H255" s="62"/>
      <c r="I255" s="62">
        <f>F255+G255-H255</f>
        <v>0</v>
      </c>
      <c r="J255" s="5"/>
      <c r="K255" s="5"/>
      <c r="L255" s="5"/>
      <c r="M255" s="5"/>
      <c r="N255" s="5"/>
    </row>
    <row r="256" spans="1:14" s="47" customFormat="1" ht="15.75">
      <c r="A256" s="29"/>
      <c r="B256" s="29">
        <v>80195</v>
      </c>
      <c r="C256" s="29"/>
      <c r="D256" s="40" t="s">
        <v>11</v>
      </c>
      <c r="E256" s="41"/>
      <c r="F256" s="41">
        <f>F258</f>
        <v>41000</v>
      </c>
      <c r="G256" s="41">
        <f>G258</f>
        <v>0</v>
      </c>
      <c r="H256" s="41">
        <f>H258</f>
        <v>500</v>
      </c>
      <c r="I256" s="41">
        <f>I258</f>
        <v>40500</v>
      </c>
      <c r="J256" s="49"/>
      <c r="K256" s="49"/>
      <c r="L256" s="49"/>
      <c r="M256" s="49"/>
      <c r="N256" s="49"/>
    </row>
    <row r="257" spans="1:14" s="47" customFormat="1" ht="15.75">
      <c r="A257" s="29"/>
      <c r="B257" s="29"/>
      <c r="C257" s="17">
        <v>4170</v>
      </c>
      <c r="D257" s="27" t="s">
        <v>101</v>
      </c>
      <c r="E257" s="10"/>
      <c r="F257" s="10"/>
      <c r="G257" s="64"/>
      <c r="H257" s="62"/>
      <c r="I257" s="62">
        <f>F257+G257-H257</f>
        <v>0</v>
      </c>
      <c r="J257" s="49"/>
      <c r="K257" s="49"/>
      <c r="L257" s="49"/>
      <c r="M257" s="49"/>
      <c r="N257" s="49"/>
    </row>
    <row r="258" spans="1:14" s="3" customFormat="1" ht="30">
      <c r="A258" s="17"/>
      <c r="B258" s="17"/>
      <c r="C258" s="17">
        <v>4440</v>
      </c>
      <c r="D258" s="27" t="s">
        <v>42</v>
      </c>
      <c r="E258" s="10"/>
      <c r="F258" s="10">
        <v>41000</v>
      </c>
      <c r="G258" s="10"/>
      <c r="H258" s="12">
        <v>500</v>
      </c>
      <c r="I258" s="12">
        <f>F258+G258-H258</f>
        <v>40500</v>
      </c>
      <c r="J258" s="5"/>
      <c r="K258" s="5"/>
      <c r="L258" s="5"/>
      <c r="M258" s="5"/>
      <c r="N258" s="5"/>
    </row>
    <row r="259" spans="1:14" s="3" customFormat="1" ht="15.75">
      <c r="A259" s="31">
        <v>851</v>
      </c>
      <c r="B259" s="20"/>
      <c r="C259" s="20"/>
      <c r="D259" s="24" t="s">
        <v>61</v>
      </c>
      <c r="E259" s="11"/>
      <c r="F259" s="11">
        <f>F265+F272+F260</f>
        <v>205980</v>
      </c>
      <c r="G259" s="11">
        <f>G265+G272+G260</f>
        <v>600</v>
      </c>
      <c r="H259" s="11">
        <f>H265+H272+H260</f>
        <v>22712</v>
      </c>
      <c r="I259" s="11">
        <f>I265+I272+I260</f>
        <v>183868</v>
      </c>
      <c r="J259" s="5"/>
      <c r="K259" s="5"/>
      <c r="L259" s="5"/>
      <c r="M259" s="5"/>
      <c r="N259" s="5"/>
    </row>
    <row r="260" spans="1:14" s="3" customFormat="1" ht="15.75">
      <c r="A260" s="33"/>
      <c r="B260" s="33">
        <v>85121</v>
      </c>
      <c r="C260" s="34"/>
      <c r="D260" s="50" t="s">
        <v>117</v>
      </c>
      <c r="E260" s="39"/>
      <c r="F260" s="39">
        <f>F261+F263+F264</f>
        <v>79980</v>
      </c>
      <c r="G260" s="39">
        <f>G261+G263+G264</f>
        <v>0</v>
      </c>
      <c r="H260" s="39">
        <f>H261+H263+H264</f>
        <v>22112</v>
      </c>
      <c r="I260" s="39">
        <f>I261+I262+I263+I264</f>
        <v>57868</v>
      </c>
      <c r="J260" s="5"/>
      <c r="K260" s="5"/>
      <c r="L260" s="5"/>
      <c r="M260" s="5"/>
      <c r="N260" s="5"/>
    </row>
    <row r="261" spans="1:14" s="3" customFormat="1" ht="27.75" customHeight="1">
      <c r="A261" s="33"/>
      <c r="B261" s="33"/>
      <c r="C261" s="34">
        <v>6050</v>
      </c>
      <c r="D261" s="27" t="s">
        <v>8</v>
      </c>
      <c r="E261" s="39"/>
      <c r="F261" s="12">
        <v>0</v>
      </c>
      <c r="G261" s="12"/>
      <c r="H261" s="12"/>
      <c r="I261" s="12">
        <f>F261+G261-H261</f>
        <v>0</v>
      </c>
      <c r="J261" s="5"/>
      <c r="K261" s="5"/>
      <c r="L261" s="5"/>
      <c r="M261" s="5"/>
      <c r="N261" s="5"/>
    </row>
    <row r="262" spans="1:14" s="3" customFormat="1" ht="30" hidden="1">
      <c r="A262" s="33"/>
      <c r="B262" s="34"/>
      <c r="C262" s="34"/>
      <c r="D262" s="27" t="s">
        <v>43</v>
      </c>
      <c r="E262" s="39"/>
      <c r="F262" s="12"/>
      <c r="G262" s="12"/>
      <c r="H262" s="12"/>
      <c r="I262" s="12"/>
      <c r="J262" s="5"/>
      <c r="K262" s="5"/>
      <c r="L262" s="5"/>
      <c r="M262" s="5"/>
      <c r="N262" s="5"/>
    </row>
    <row r="263" spans="1:14" s="3" customFormat="1" ht="30">
      <c r="A263" s="33"/>
      <c r="B263" s="34"/>
      <c r="C263" s="34">
        <v>6068</v>
      </c>
      <c r="D263" s="27" t="s">
        <v>43</v>
      </c>
      <c r="E263" s="39"/>
      <c r="F263" s="12">
        <v>59985</v>
      </c>
      <c r="G263" s="12"/>
      <c r="H263" s="12">
        <v>16584</v>
      </c>
      <c r="I263" s="12">
        <f>F263+G263-H263</f>
        <v>43401</v>
      </c>
      <c r="J263" s="5"/>
      <c r="K263" s="5"/>
      <c r="L263" s="5"/>
      <c r="M263" s="5"/>
      <c r="N263" s="5"/>
    </row>
    <row r="264" spans="1:14" s="3" customFormat="1" ht="30">
      <c r="A264" s="33"/>
      <c r="B264" s="34"/>
      <c r="C264" s="34">
        <v>6069</v>
      </c>
      <c r="D264" s="27" t="s">
        <v>43</v>
      </c>
      <c r="E264" s="39"/>
      <c r="F264" s="12">
        <v>19995</v>
      </c>
      <c r="G264" s="12"/>
      <c r="H264" s="12">
        <v>5528</v>
      </c>
      <c r="I264" s="12">
        <f>F264+G264-H264</f>
        <v>14467</v>
      </c>
      <c r="J264" s="5"/>
      <c r="K264" s="5"/>
      <c r="L264" s="5"/>
      <c r="M264" s="5"/>
      <c r="N264" s="5"/>
    </row>
    <row r="265" spans="1:14" s="47" customFormat="1" ht="15.75">
      <c r="A265" s="29"/>
      <c r="B265" s="29">
        <v>85154</v>
      </c>
      <c r="C265" s="29"/>
      <c r="D265" s="40" t="s">
        <v>62</v>
      </c>
      <c r="E265" s="41"/>
      <c r="F265" s="41">
        <f>SUM(F267:F271)</f>
        <v>126000</v>
      </c>
      <c r="G265" s="41">
        <f>SUM(G267:G271)</f>
        <v>600</v>
      </c>
      <c r="H265" s="41">
        <f>SUM(H267:H271)</f>
        <v>600</v>
      </c>
      <c r="I265" s="41">
        <f>SUM(I267:I271)</f>
        <v>126000</v>
      </c>
      <c r="J265" s="49"/>
      <c r="K265" s="49"/>
      <c r="L265" s="49"/>
      <c r="M265" s="49"/>
      <c r="N265" s="49"/>
    </row>
    <row r="266" spans="1:14" s="3" customFormat="1" ht="15" hidden="1">
      <c r="A266" s="17"/>
      <c r="B266" s="17"/>
      <c r="C266" s="17"/>
      <c r="D266" s="27"/>
      <c r="E266" s="10"/>
      <c r="F266" s="10"/>
      <c r="G266" s="10"/>
      <c r="H266" s="12"/>
      <c r="I266" s="12"/>
      <c r="J266" s="5"/>
      <c r="K266" s="5"/>
      <c r="L266" s="5"/>
      <c r="M266" s="5"/>
      <c r="N266" s="5"/>
    </row>
    <row r="267" spans="1:14" s="2" customFormat="1" ht="57">
      <c r="A267" s="17"/>
      <c r="B267" s="17"/>
      <c r="C267" s="17">
        <v>2830</v>
      </c>
      <c r="D267" s="76" t="s">
        <v>100</v>
      </c>
      <c r="E267" s="10"/>
      <c r="F267" s="10">
        <v>30000</v>
      </c>
      <c r="G267" s="10"/>
      <c r="H267" s="12">
        <v>600</v>
      </c>
      <c r="I267" s="12">
        <f>F267+G267-H267</f>
        <v>29400</v>
      </c>
      <c r="J267" s="75"/>
      <c r="K267" s="75"/>
      <c r="L267" s="75"/>
      <c r="M267" s="75"/>
      <c r="N267" s="75"/>
    </row>
    <row r="268" spans="1:14" s="3" customFormat="1" ht="15">
      <c r="A268" s="17"/>
      <c r="B268" s="17"/>
      <c r="C268" s="17">
        <v>3030</v>
      </c>
      <c r="D268" s="27" t="s">
        <v>37</v>
      </c>
      <c r="E268" s="10"/>
      <c r="F268" s="10">
        <v>30000</v>
      </c>
      <c r="G268" s="64"/>
      <c r="H268" s="62"/>
      <c r="I268" s="62">
        <f>F268+G268-H268</f>
        <v>30000</v>
      </c>
      <c r="J268" s="5"/>
      <c r="K268" s="5"/>
      <c r="L268" s="5"/>
      <c r="M268" s="5"/>
      <c r="N268" s="5"/>
    </row>
    <row r="269" spans="1:14" s="3" customFormat="1" ht="15">
      <c r="A269" s="17"/>
      <c r="B269" s="17"/>
      <c r="C269" s="17">
        <v>4210</v>
      </c>
      <c r="D269" s="27" t="s">
        <v>15</v>
      </c>
      <c r="E269" s="10"/>
      <c r="F269" s="10">
        <v>34600</v>
      </c>
      <c r="G269" s="64">
        <v>600</v>
      </c>
      <c r="H269" s="62"/>
      <c r="I269" s="62">
        <f>F269++G269-H269</f>
        <v>35200</v>
      </c>
      <c r="J269" s="5"/>
      <c r="K269" s="5"/>
      <c r="L269" s="5"/>
      <c r="M269" s="5"/>
      <c r="N269" s="5"/>
    </row>
    <row r="270" spans="1:14" s="3" customFormat="1" ht="15">
      <c r="A270" s="17"/>
      <c r="B270" s="17"/>
      <c r="C270" s="17">
        <v>4300</v>
      </c>
      <c r="D270" s="27" t="s">
        <v>16</v>
      </c>
      <c r="E270" s="10"/>
      <c r="F270" s="10">
        <v>30400</v>
      </c>
      <c r="G270" s="64"/>
      <c r="H270" s="62"/>
      <c r="I270" s="62">
        <f>F270+G270-H270</f>
        <v>30400</v>
      </c>
      <c r="J270" s="5"/>
      <c r="K270" s="5"/>
      <c r="L270" s="5"/>
      <c r="M270" s="5"/>
      <c r="N270" s="5"/>
    </row>
    <row r="271" spans="1:14" s="3" customFormat="1" ht="15">
      <c r="A271" s="17"/>
      <c r="B271" s="17"/>
      <c r="C271" s="17">
        <v>4410</v>
      </c>
      <c r="D271" s="27" t="s">
        <v>38</v>
      </c>
      <c r="E271" s="10"/>
      <c r="F271" s="10">
        <v>1000</v>
      </c>
      <c r="G271" s="64"/>
      <c r="H271" s="62"/>
      <c r="I271" s="62">
        <f>F271+G271--H271</f>
        <v>1000</v>
      </c>
      <c r="J271" s="5"/>
      <c r="K271" s="5"/>
      <c r="L271" s="5"/>
      <c r="M271" s="5"/>
      <c r="N271" s="5"/>
    </row>
    <row r="272" spans="1:14" s="47" customFormat="1" ht="15.75">
      <c r="A272" s="29"/>
      <c r="B272" s="29">
        <v>85195</v>
      </c>
      <c r="C272" s="29"/>
      <c r="D272" s="40" t="s">
        <v>11</v>
      </c>
      <c r="E272" s="41"/>
      <c r="F272" s="41">
        <f>F273</f>
        <v>0</v>
      </c>
      <c r="G272" s="63"/>
      <c r="H272" s="60"/>
      <c r="I272" s="60">
        <f>I273</f>
        <v>0</v>
      </c>
      <c r="J272" s="49"/>
      <c r="K272" s="49"/>
      <c r="L272" s="49"/>
      <c r="M272" s="49"/>
      <c r="N272" s="49"/>
    </row>
    <row r="273" spans="1:14" s="3" customFormat="1" ht="15">
      <c r="A273" s="17"/>
      <c r="B273" s="17"/>
      <c r="C273" s="17">
        <v>4280</v>
      </c>
      <c r="D273" s="27" t="s">
        <v>63</v>
      </c>
      <c r="E273" s="10"/>
      <c r="F273" s="10">
        <v>0</v>
      </c>
      <c r="G273" s="64"/>
      <c r="H273" s="62"/>
      <c r="I273" s="62">
        <f>F273+G273-H273</f>
        <v>0</v>
      </c>
      <c r="J273" s="5"/>
      <c r="K273" s="5"/>
      <c r="L273" s="5"/>
      <c r="M273" s="5"/>
      <c r="N273" s="5"/>
    </row>
    <row r="274" spans="1:14" s="3" customFormat="1" ht="15.75">
      <c r="A274" s="31">
        <v>852</v>
      </c>
      <c r="B274" s="20"/>
      <c r="C274" s="20"/>
      <c r="D274" s="24" t="s">
        <v>83</v>
      </c>
      <c r="E274" s="11"/>
      <c r="F274" s="11">
        <f>F285+F287+F291+F293+F295+F310+F275+F277</f>
        <v>5363031</v>
      </c>
      <c r="G274" s="57">
        <f>G275+G277+G285+G287+G291+G295+G310</f>
        <v>163004</v>
      </c>
      <c r="H274" s="57">
        <f>H275+H277+H285+H287+H291+H295+H310</f>
        <v>0</v>
      </c>
      <c r="I274" s="57">
        <f>I275+I277+I285+I287+I291+I293+I295+I308+I310</f>
        <v>5526035</v>
      </c>
      <c r="J274" s="5"/>
      <c r="K274" s="5"/>
      <c r="L274" s="5"/>
      <c r="M274" s="5"/>
      <c r="N274" s="5"/>
    </row>
    <row r="275" spans="1:14" s="47" customFormat="1" ht="15.75">
      <c r="A275" s="33"/>
      <c r="B275" s="33">
        <v>85202</v>
      </c>
      <c r="C275" s="33"/>
      <c r="D275" s="50" t="s">
        <v>103</v>
      </c>
      <c r="E275" s="39"/>
      <c r="F275" s="39">
        <f>F276</f>
        <v>35000</v>
      </c>
      <c r="G275" s="39">
        <f>G276</f>
        <v>0</v>
      </c>
      <c r="H275" s="39">
        <f>H276</f>
        <v>0</v>
      </c>
      <c r="I275" s="39">
        <f>I276</f>
        <v>35000</v>
      </c>
      <c r="J275" s="49"/>
      <c r="K275" s="49"/>
      <c r="L275" s="49"/>
      <c r="M275" s="49"/>
      <c r="N275" s="49"/>
    </row>
    <row r="276" spans="1:14" s="3" customFormat="1" ht="42.75">
      <c r="A276" s="33"/>
      <c r="B276" s="34"/>
      <c r="C276" s="34">
        <v>4330</v>
      </c>
      <c r="D276" s="77" t="s">
        <v>104</v>
      </c>
      <c r="E276" s="39"/>
      <c r="F276" s="12">
        <v>35000</v>
      </c>
      <c r="G276" s="10"/>
      <c r="H276" s="12"/>
      <c r="I276" s="12">
        <f>F276+G276-H276</f>
        <v>35000</v>
      </c>
      <c r="J276" s="5"/>
      <c r="K276" s="5"/>
      <c r="L276" s="5"/>
      <c r="M276" s="5"/>
      <c r="N276" s="5"/>
    </row>
    <row r="277" spans="1:14" s="47" customFormat="1" ht="60">
      <c r="A277" s="33"/>
      <c r="B277" s="33">
        <v>85212</v>
      </c>
      <c r="C277" s="33"/>
      <c r="D277" s="81" t="s">
        <v>134</v>
      </c>
      <c r="E277" s="39"/>
      <c r="F277" s="39">
        <f>F278+F279++F280++F281+F282++F283+F284</f>
        <v>3813000</v>
      </c>
      <c r="G277" s="39">
        <f>G278+G279++G280++G281+G282++G283+G284</f>
        <v>0</v>
      </c>
      <c r="H277" s="39">
        <f>H278+H279++H280++H281+H282++H283+H284</f>
        <v>0</v>
      </c>
      <c r="I277" s="39">
        <f>I278+I279++I280++I281+I282++I283+I284</f>
        <v>3813000</v>
      </c>
      <c r="J277" s="49"/>
      <c r="K277" s="49"/>
      <c r="L277" s="49"/>
      <c r="M277" s="49"/>
      <c r="N277" s="49"/>
    </row>
    <row r="278" spans="1:14" s="3" customFormat="1" ht="15.75">
      <c r="A278" s="33"/>
      <c r="B278" s="34"/>
      <c r="C278" s="34">
        <v>3110</v>
      </c>
      <c r="D278" s="27" t="s">
        <v>64</v>
      </c>
      <c r="E278" s="12"/>
      <c r="F278" s="12">
        <v>3573230</v>
      </c>
      <c r="G278" s="64"/>
      <c r="H278" s="62"/>
      <c r="I278" s="62">
        <f aca="true" t="shared" si="8" ref="I278:I283">F278+G278-H278</f>
        <v>3573230</v>
      </c>
      <c r="J278" s="5"/>
      <c r="K278" s="5"/>
      <c r="L278" s="5"/>
      <c r="M278" s="5"/>
      <c r="N278" s="5"/>
    </row>
    <row r="279" spans="1:14" s="3" customFormat="1" ht="15.75">
      <c r="A279" s="33"/>
      <c r="B279" s="34"/>
      <c r="C279" s="34">
        <v>4010</v>
      </c>
      <c r="D279" s="27" t="s">
        <v>40</v>
      </c>
      <c r="E279" s="12"/>
      <c r="F279" s="12">
        <v>67259</v>
      </c>
      <c r="G279" s="64"/>
      <c r="H279" s="62"/>
      <c r="I279" s="62">
        <f t="shared" si="8"/>
        <v>67259</v>
      </c>
      <c r="J279" s="5"/>
      <c r="K279" s="5"/>
      <c r="L279" s="5"/>
      <c r="M279" s="5"/>
      <c r="N279" s="5"/>
    </row>
    <row r="280" spans="1:14" s="3" customFormat="1" ht="15.75">
      <c r="A280" s="33"/>
      <c r="B280" s="34"/>
      <c r="C280" s="34">
        <v>4110</v>
      </c>
      <c r="D280" s="27" t="s">
        <v>33</v>
      </c>
      <c r="E280" s="12"/>
      <c r="F280" s="12">
        <v>140878</v>
      </c>
      <c r="G280" s="64"/>
      <c r="H280" s="62"/>
      <c r="I280" s="62">
        <f t="shared" si="8"/>
        <v>140878</v>
      </c>
      <c r="J280" s="5"/>
      <c r="K280" s="5"/>
      <c r="L280" s="5"/>
      <c r="M280" s="5"/>
      <c r="N280" s="5"/>
    </row>
    <row r="281" spans="1:14" s="3" customFormat="1" ht="15.75">
      <c r="A281" s="33"/>
      <c r="B281" s="34"/>
      <c r="C281" s="34">
        <v>4120</v>
      </c>
      <c r="D281" s="27" t="s">
        <v>34</v>
      </c>
      <c r="E281" s="12"/>
      <c r="F281" s="12">
        <v>1648</v>
      </c>
      <c r="G281" s="64"/>
      <c r="H281" s="62"/>
      <c r="I281" s="62">
        <f t="shared" si="8"/>
        <v>1648</v>
      </c>
      <c r="J281" s="5"/>
      <c r="K281" s="5"/>
      <c r="L281" s="5"/>
      <c r="M281" s="5"/>
      <c r="N281" s="5"/>
    </row>
    <row r="282" spans="1:14" s="3" customFormat="1" ht="15.75">
      <c r="A282" s="33"/>
      <c r="B282" s="34"/>
      <c r="C282" s="34">
        <v>4210</v>
      </c>
      <c r="D282" s="27" t="s">
        <v>15</v>
      </c>
      <c r="E282" s="12"/>
      <c r="F282" s="12">
        <v>13793</v>
      </c>
      <c r="G282" s="64"/>
      <c r="H282" s="62"/>
      <c r="I282" s="62">
        <f t="shared" si="8"/>
        <v>13793</v>
      </c>
      <c r="J282" s="5"/>
      <c r="K282" s="5"/>
      <c r="L282" s="5"/>
      <c r="M282" s="5"/>
      <c r="N282" s="5"/>
    </row>
    <row r="283" spans="1:14" s="3" customFormat="1" ht="15.75">
      <c r="A283" s="33"/>
      <c r="B283" s="34"/>
      <c r="C283" s="34">
        <v>4300</v>
      </c>
      <c r="D283" s="27" t="s">
        <v>16</v>
      </c>
      <c r="E283" s="12"/>
      <c r="F283" s="12">
        <v>16192</v>
      </c>
      <c r="G283" s="64"/>
      <c r="H283" s="62"/>
      <c r="I283" s="62">
        <f t="shared" si="8"/>
        <v>16192</v>
      </c>
      <c r="J283" s="5"/>
      <c r="K283" s="5"/>
      <c r="L283" s="5"/>
      <c r="M283" s="5"/>
      <c r="N283" s="5"/>
    </row>
    <row r="284" spans="1:14" s="3" customFormat="1" ht="30">
      <c r="A284" s="33"/>
      <c r="B284" s="34"/>
      <c r="C284" s="34">
        <v>6060</v>
      </c>
      <c r="D284" s="27" t="s">
        <v>43</v>
      </c>
      <c r="E284" s="12"/>
      <c r="F284" s="12">
        <v>0</v>
      </c>
      <c r="G284" s="64"/>
      <c r="H284" s="62"/>
      <c r="I284" s="62">
        <f>F284+G284--H284</f>
        <v>0</v>
      </c>
      <c r="J284" s="5"/>
      <c r="K284" s="5"/>
      <c r="L284" s="5"/>
      <c r="M284" s="5"/>
      <c r="N284" s="5"/>
    </row>
    <row r="285" spans="1:14" s="47" customFormat="1" ht="60">
      <c r="A285" s="29"/>
      <c r="B285" s="29">
        <v>85213</v>
      </c>
      <c r="C285" s="29"/>
      <c r="D285" s="79" t="s">
        <v>98</v>
      </c>
      <c r="E285" s="41"/>
      <c r="F285" s="41">
        <f>F286</f>
        <v>16000</v>
      </c>
      <c r="G285" s="41">
        <f>G286</f>
        <v>0</v>
      </c>
      <c r="H285" s="41">
        <f>H286</f>
        <v>0</v>
      </c>
      <c r="I285" s="41">
        <f>I286</f>
        <v>16000</v>
      </c>
      <c r="J285" s="49"/>
      <c r="K285" s="49"/>
      <c r="L285" s="49"/>
      <c r="M285" s="49"/>
      <c r="N285" s="49"/>
    </row>
    <row r="286" spans="1:14" s="3" customFormat="1" ht="44.25" customHeight="1">
      <c r="A286" s="17"/>
      <c r="B286" s="17"/>
      <c r="C286" s="17">
        <v>4290</v>
      </c>
      <c r="D286" s="76" t="s">
        <v>99</v>
      </c>
      <c r="E286" s="10"/>
      <c r="F286" s="10">
        <v>16000</v>
      </c>
      <c r="G286" s="10"/>
      <c r="H286" s="12"/>
      <c r="I286" s="12">
        <f>F286++G286-H286</f>
        <v>16000</v>
      </c>
      <c r="J286" s="5"/>
      <c r="K286" s="5"/>
      <c r="L286" s="5"/>
      <c r="M286" s="5"/>
      <c r="N286" s="5"/>
    </row>
    <row r="287" spans="1:14" s="47" customFormat="1" ht="31.5">
      <c r="A287" s="29"/>
      <c r="B287" s="29">
        <v>85214</v>
      </c>
      <c r="C287" s="29"/>
      <c r="D287" s="40" t="s">
        <v>120</v>
      </c>
      <c r="E287" s="41"/>
      <c r="F287" s="41">
        <f>F288+F289+F290</f>
        <v>760000</v>
      </c>
      <c r="G287" s="41">
        <f>G288+G289+G290</f>
        <v>152058</v>
      </c>
      <c r="H287" s="41">
        <f>H288+H289</f>
        <v>0</v>
      </c>
      <c r="I287" s="41">
        <f>I288+I289+I290</f>
        <v>912058</v>
      </c>
      <c r="J287" s="49"/>
      <c r="K287" s="49"/>
      <c r="L287" s="49"/>
      <c r="M287" s="49"/>
      <c r="N287" s="49"/>
    </row>
    <row r="288" spans="1:14" s="3" customFormat="1" ht="15">
      <c r="A288" s="17"/>
      <c r="B288" s="17"/>
      <c r="C288" s="17">
        <v>3110</v>
      </c>
      <c r="D288" s="27" t="s">
        <v>64</v>
      </c>
      <c r="E288" s="10"/>
      <c r="F288" s="10">
        <v>735000</v>
      </c>
      <c r="G288" s="64">
        <v>152058</v>
      </c>
      <c r="H288" s="62"/>
      <c r="I288" s="62">
        <f>F288+G288-H288</f>
        <v>887058</v>
      </c>
      <c r="J288" s="5"/>
      <c r="K288" s="5"/>
      <c r="L288" s="5"/>
      <c r="M288" s="5"/>
      <c r="N288" s="5"/>
    </row>
    <row r="289" spans="1:14" s="3" customFormat="1" ht="15">
      <c r="A289" s="17"/>
      <c r="B289" s="17"/>
      <c r="C289" s="17">
        <v>4210</v>
      </c>
      <c r="D289" s="27" t="s">
        <v>15</v>
      </c>
      <c r="E289" s="10"/>
      <c r="F289" s="10">
        <v>11000</v>
      </c>
      <c r="G289" s="64"/>
      <c r="H289" s="62"/>
      <c r="I289" s="62">
        <f>F289+G289-H289</f>
        <v>11000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4300</v>
      </c>
      <c r="D290" s="30" t="s">
        <v>16</v>
      </c>
      <c r="E290" s="10"/>
      <c r="F290" s="10">
        <v>14000</v>
      </c>
      <c r="G290" s="64"/>
      <c r="H290" s="62"/>
      <c r="I290" s="62">
        <f>F290+G290-H290</f>
        <v>14000</v>
      </c>
      <c r="J290" s="5"/>
      <c r="K290" s="5"/>
      <c r="L290" s="5"/>
      <c r="M290" s="5"/>
      <c r="N290" s="5"/>
    </row>
    <row r="291" spans="1:14" s="47" customFormat="1" ht="15.75">
      <c r="A291" s="29"/>
      <c r="B291" s="29">
        <v>85215</v>
      </c>
      <c r="C291" s="29"/>
      <c r="D291" s="40" t="s">
        <v>65</v>
      </c>
      <c r="E291" s="41"/>
      <c r="F291" s="41">
        <f>F292</f>
        <v>253000</v>
      </c>
      <c r="G291" s="63"/>
      <c r="H291" s="60"/>
      <c r="I291" s="60">
        <f>I292</f>
        <v>253000</v>
      </c>
      <c r="J291" s="49"/>
      <c r="K291" s="49"/>
      <c r="L291" s="49"/>
      <c r="M291" s="49"/>
      <c r="N291" s="49"/>
    </row>
    <row r="292" spans="1:14" s="3" customFormat="1" ht="15">
      <c r="A292" s="17"/>
      <c r="B292" s="17"/>
      <c r="C292" s="17">
        <v>3110</v>
      </c>
      <c r="D292" s="27" t="s">
        <v>64</v>
      </c>
      <c r="E292" s="10"/>
      <c r="F292" s="10">
        <v>253000</v>
      </c>
      <c r="G292" s="64"/>
      <c r="H292" s="62"/>
      <c r="I292" s="62">
        <f>F292+G292-H292</f>
        <v>253000</v>
      </c>
      <c r="J292" s="5"/>
      <c r="K292" s="5"/>
      <c r="L292" s="5"/>
      <c r="M292" s="5"/>
      <c r="N292" s="5"/>
    </row>
    <row r="293" spans="1:14" s="47" customFormat="1" ht="15.75" hidden="1">
      <c r="A293" s="29"/>
      <c r="B293" s="29"/>
      <c r="C293" s="29"/>
      <c r="D293" s="40"/>
      <c r="E293" s="41"/>
      <c r="F293" s="41"/>
      <c r="G293" s="41"/>
      <c r="H293" s="39"/>
      <c r="I293" s="39"/>
      <c r="J293" s="49"/>
      <c r="K293" s="49"/>
      <c r="L293" s="49"/>
      <c r="M293" s="49"/>
      <c r="N293" s="49"/>
    </row>
    <row r="294" spans="1:14" s="3" customFormat="1" ht="15" hidden="1">
      <c r="A294" s="17"/>
      <c r="B294" s="17"/>
      <c r="C294" s="17"/>
      <c r="D294" s="27"/>
      <c r="E294" s="10"/>
      <c r="F294" s="10"/>
      <c r="G294" s="64"/>
      <c r="H294" s="62"/>
      <c r="I294" s="62"/>
      <c r="J294" s="5"/>
      <c r="K294" s="5"/>
      <c r="L294" s="5"/>
      <c r="M294" s="5"/>
      <c r="N294" s="5"/>
    </row>
    <row r="295" spans="1:14" s="47" customFormat="1" ht="15.75">
      <c r="A295" s="29"/>
      <c r="B295" s="29">
        <v>85219</v>
      </c>
      <c r="C295" s="29"/>
      <c r="D295" s="40" t="s">
        <v>66</v>
      </c>
      <c r="E295" s="41"/>
      <c r="F295" s="41">
        <f>F296+F297+F298+F299+F300+F301+F302+F303+F305+F306+F307+F304</f>
        <v>305584</v>
      </c>
      <c r="G295" s="63">
        <f>G296+G297+G298+G299+G300+G301+G302+G303+G304+G305+G306+G307</f>
        <v>3500</v>
      </c>
      <c r="H295" s="60">
        <f>H296+H297+H298+H299+H300+H301+H302+H303+H304+H305+H306+H307</f>
        <v>0</v>
      </c>
      <c r="I295" s="60">
        <f>I296+I297+I298+I299++I300+I301+I302+I303++I304+I305+++I306++I307</f>
        <v>309084</v>
      </c>
      <c r="J295" s="49"/>
      <c r="K295" s="49"/>
      <c r="L295" s="49"/>
      <c r="M295" s="49"/>
      <c r="N295" s="49"/>
    </row>
    <row r="296" spans="1:14" s="3" customFormat="1" ht="15">
      <c r="A296" s="17"/>
      <c r="B296" s="17"/>
      <c r="C296" s="17">
        <v>4010</v>
      </c>
      <c r="D296" s="27" t="s">
        <v>40</v>
      </c>
      <c r="E296" s="10"/>
      <c r="F296" s="10">
        <v>206261</v>
      </c>
      <c r="G296" s="64"/>
      <c r="H296" s="62"/>
      <c r="I296" s="62">
        <f>F296++G296-H296</f>
        <v>206261</v>
      </c>
      <c r="J296" s="5"/>
      <c r="K296" s="5"/>
      <c r="L296" s="5"/>
      <c r="M296" s="5"/>
      <c r="N296" s="5"/>
    </row>
    <row r="297" spans="1:14" s="3" customFormat="1" ht="15">
      <c r="A297" s="17"/>
      <c r="B297" s="17"/>
      <c r="C297" s="17">
        <v>4040</v>
      </c>
      <c r="D297" s="30" t="s">
        <v>53</v>
      </c>
      <c r="E297" s="10"/>
      <c r="F297" s="10">
        <v>15938</v>
      </c>
      <c r="G297" s="64"/>
      <c r="H297" s="62"/>
      <c r="I297" s="62">
        <f aca="true" t="shared" si="9" ref="I297:I302">F297+G297-H297</f>
        <v>15938</v>
      </c>
      <c r="J297" s="5"/>
      <c r="K297" s="5"/>
      <c r="L297" s="5"/>
      <c r="M297" s="5"/>
      <c r="N297" s="5"/>
    </row>
    <row r="298" spans="1:14" s="3" customFormat="1" ht="15">
      <c r="A298" s="17"/>
      <c r="B298" s="17"/>
      <c r="C298" s="17">
        <v>4110</v>
      </c>
      <c r="D298" s="30" t="s">
        <v>33</v>
      </c>
      <c r="E298" s="10"/>
      <c r="F298" s="10">
        <v>37689</v>
      </c>
      <c r="G298" s="64"/>
      <c r="H298" s="62"/>
      <c r="I298" s="62">
        <f t="shared" si="9"/>
        <v>37689</v>
      </c>
      <c r="J298" s="5"/>
      <c r="K298" s="5"/>
      <c r="L298" s="5"/>
      <c r="M298" s="5"/>
      <c r="N298" s="5"/>
    </row>
    <row r="299" spans="1:14" s="3" customFormat="1" ht="15">
      <c r="A299" s="17"/>
      <c r="B299" s="17"/>
      <c r="C299" s="17">
        <v>4120</v>
      </c>
      <c r="D299" s="30" t="s">
        <v>34</v>
      </c>
      <c r="E299" s="10"/>
      <c r="F299" s="10">
        <v>5076</v>
      </c>
      <c r="G299" s="64"/>
      <c r="H299" s="62"/>
      <c r="I299" s="62">
        <f t="shared" si="9"/>
        <v>5076</v>
      </c>
      <c r="J299" s="5"/>
      <c r="K299" s="5"/>
      <c r="L299" s="5"/>
      <c r="M299" s="5"/>
      <c r="N299" s="5"/>
    </row>
    <row r="300" spans="1:14" s="3" customFormat="1" ht="15">
      <c r="A300" s="17"/>
      <c r="B300" s="17"/>
      <c r="C300" s="17">
        <v>4210</v>
      </c>
      <c r="D300" s="30" t="s">
        <v>15</v>
      </c>
      <c r="E300" s="10"/>
      <c r="F300" s="10">
        <v>13300</v>
      </c>
      <c r="G300" s="64">
        <v>3500</v>
      </c>
      <c r="H300" s="62"/>
      <c r="I300" s="62">
        <f t="shared" si="9"/>
        <v>16800</v>
      </c>
      <c r="J300" s="5"/>
      <c r="K300" s="5"/>
      <c r="L300" s="5"/>
      <c r="M300" s="5"/>
      <c r="N300" s="5"/>
    </row>
    <row r="301" spans="1:14" s="3" customFormat="1" ht="15">
      <c r="A301" s="17"/>
      <c r="B301" s="17"/>
      <c r="C301" s="17">
        <v>4260</v>
      </c>
      <c r="D301" s="30" t="s">
        <v>25</v>
      </c>
      <c r="E301" s="10"/>
      <c r="F301" s="10">
        <v>0</v>
      </c>
      <c r="G301" s="64"/>
      <c r="H301" s="62"/>
      <c r="I301" s="62">
        <f t="shared" si="9"/>
        <v>0</v>
      </c>
      <c r="J301" s="5"/>
      <c r="K301" s="5"/>
      <c r="L301" s="5"/>
      <c r="M301" s="5"/>
      <c r="N301" s="5"/>
    </row>
    <row r="302" spans="1:14" s="3" customFormat="1" ht="15">
      <c r="A302" s="17"/>
      <c r="B302" s="17"/>
      <c r="C302" s="17">
        <v>4270</v>
      </c>
      <c r="D302" s="30" t="s">
        <v>26</v>
      </c>
      <c r="E302" s="10"/>
      <c r="F302" s="10">
        <v>2030</v>
      </c>
      <c r="G302" s="64"/>
      <c r="H302" s="62"/>
      <c r="I302" s="62">
        <f t="shared" si="9"/>
        <v>2030</v>
      </c>
      <c r="J302" s="5"/>
      <c r="K302" s="5"/>
      <c r="L302" s="5"/>
      <c r="M302" s="5"/>
      <c r="N302" s="5"/>
    </row>
    <row r="303" spans="1:14" s="3" customFormat="1" ht="15">
      <c r="A303" s="17"/>
      <c r="B303" s="17"/>
      <c r="C303" s="17">
        <v>4300</v>
      </c>
      <c r="D303" s="30" t="s">
        <v>16</v>
      </c>
      <c r="E303" s="10"/>
      <c r="F303" s="10">
        <v>12175</v>
      </c>
      <c r="G303" s="64"/>
      <c r="H303" s="62"/>
      <c r="I303" s="62">
        <f>F303++G303-H303</f>
        <v>12175</v>
      </c>
      <c r="J303" s="5"/>
      <c r="K303" s="5"/>
      <c r="L303" s="5"/>
      <c r="M303" s="5"/>
      <c r="N303" s="5"/>
    </row>
    <row r="304" spans="1:14" s="3" customFormat="1" ht="15">
      <c r="A304" s="17"/>
      <c r="B304" s="17"/>
      <c r="C304" s="17">
        <v>4350</v>
      </c>
      <c r="D304" s="30" t="s">
        <v>121</v>
      </c>
      <c r="E304" s="10"/>
      <c r="F304" s="10">
        <v>2150</v>
      </c>
      <c r="G304" s="64"/>
      <c r="H304" s="62"/>
      <c r="I304" s="62">
        <f>F304+G304-H304</f>
        <v>2150</v>
      </c>
      <c r="J304" s="5"/>
      <c r="K304" s="5"/>
      <c r="L304" s="5"/>
      <c r="M304" s="5"/>
      <c r="N304" s="5"/>
    </row>
    <row r="305" spans="1:14" s="3" customFormat="1" ht="15">
      <c r="A305" s="17"/>
      <c r="B305" s="17"/>
      <c r="C305" s="17">
        <v>4410</v>
      </c>
      <c r="D305" s="30" t="s">
        <v>38</v>
      </c>
      <c r="E305" s="10"/>
      <c r="F305" s="10">
        <v>3450</v>
      </c>
      <c r="G305" s="64"/>
      <c r="H305" s="62"/>
      <c r="I305" s="62">
        <f>F305+G305-H305</f>
        <v>3450</v>
      </c>
      <c r="J305" s="5"/>
      <c r="K305" s="5"/>
      <c r="L305" s="5"/>
      <c r="M305" s="5"/>
      <c r="N305" s="5"/>
    </row>
    <row r="306" spans="1:14" s="3" customFormat="1" ht="15">
      <c r="A306" s="17"/>
      <c r="B306" s="17"/>
      <c r="C306" s="17">
        <v>4430</v>
      </c>
      <c r="D306" s="30" t="s">
        <v>27</v>
      </c>
      <c r="E306" s="10"/>
      <c r="F306" s="10">
        <v>522</v>
      </c>
      <c r="G306" s="64"/>
      <c r="H306" s="62"/>
      <c r="I306" s="62">
        <f>F306+G306-H306</f>
        <v>522</v>
      </c>
      <c r="J306" s="5"/>
      <c r="K306" s="5"/>
      <c r="L306" s="5"/>
      <c r="M306" s="5"/>
      <c r="N306" s="5"/>
    </row>
    <row r="307" spans="1:14" s="3" customFormat="1" ht="30">
      <c r="A307" s="17"/>
      <c r="B307" s="17"/>
      <c r="C307" s="17">
        <v>4440</v>
      </c>
      <c r="D307" s="27" t="s">
        <v>42</v>
      </c>
      <c r="E307" s="10"/>
      <c r="F307" s="10">
        <v>6993</v>
      </c>
      <c r="G307" s="10"/>
      <c r="H307" s="12"/>
      <c r="I307" s="12">
        <f>F307+G307-H307</f>
        <v>6993</v>
      </c>
      <c r="J307" s="5"/>
      <c r="K307" s="5"/>
      <c r="L307" s="5"/>
      <c r="M307" s="5"/>
      <c r="N307" s="5"/>
    </row>
    <row r="308" spans="1:14" s="47" customFormat="1" ht="15.75" hidden="1">
      <c r="A308" s="29"/>
      <c r="B308" s="29"/>
      <c r="C308" s="29"/>
      <c r="D308" s="40"/>
      <c r="E308" s="41"/>
      <c r="F308" s="41"/>
      <c r="G308" s="63"/>
      <c r="H308" s="60"/>
      <c r="I308" s="60"/>
      <c r="J308" s="49"/>
      <c r="K308" s="49"/>
      <c r="L308" s="49"/>
      <c r="M308" s="49"/>
      <c r="N308" s="49"/>
    </row>
    <row r="309" spans="1:14" s="3" customFormat="1" ht="15" hidden="1">
      <c r="A309" s="17"/>
      <c r="B309" s="17"/>
      <c r="C309" s="17"/>
      <c r="D309" s="27"/>
      <c r="E309" s="10"/>
      <c r="F309" s="10"/>
      <c r="G309" s="64"/>
      <c r="H309" s="62"/>
      <c r="I309" s="62"/>
      <c r="J309" s="5"/>
      <c r="K309" s="5"/>
      <c r="L309" s="5"/>
      <c r="M309" s="5"/>
      <c r="N309" s="5"/>
    </row>
    <row r="310" spans="1:14" s="47" customFormat="1" ht="15.75">
      <c r="A310" s="29"/>
      <c r="B310" s="29">
        <v>85295</v>
      </c>
      <c r="C310" s="29"/>
      <c r="D310" s="40" t="s">
        <v>11</v>
      </c>
      <c r="E310" s="41"/>
      <c r="F310" s="41">
        <f>F311+F312+F313</f>
        <v>180447</v>
      </c>
      <c r="G310" s="63">
        <f>G311</f>
        <v>7446</v>
      </c>
      <c r="H310" s="60">
        <f>H311</f>
        <v>0</v>
      </c>
      <c r="I310" s="60">
        <f>I311+I312+I313</f>
        <v>187893</v>
      </c>
      <c r="J310" s="49"/>
      <c r="K310" s="49"/>
      <c r="L310" s="49"/>
      <c r="M310" s="49"/>
      <c r="N310" s="49"/>
    </row>
    <row r="311" spans="1:14" s="3" customFormat="1" ht="15">
      <c r="A311" s="17"/>
      <c r="B311" s="17"/>
      <c r="C311" s="17">
        <v>3110</v>
      </c>
      <c r="D311" s="27" t="s">
        <v>64</v>
      </c>
      <c r="E311" s="10"/>
      <c r="F311" s="10">
        <v>180447</v>
      </c>
      <c r="G311" s="64">
        <v>7446</v>
      </c>
      <c r="H311" s="62"/>
      <c r="I311" s="62">
        <f>F311+G311-H311</f>
        <v>187893</v>
      </c>
      <c r="J311" s="5"/>
      <c r="K311" s="5"/>
      <c r="L311" s="5"/>
      <c r="M311" s="5"/>
      <c r="N311" s="5"/>
    </row>
    <row r="312" spans="1:14" s="3" customFormat="1" ht="15" hidden="1">
      <c r="A312" s="17"/>
      <c r="B312" s="17"/>
      <c r="C312" s="17"/>
      <c r="D312" s="27"/>
      <c r="E312" s="10"/>
      <c r="F312" s="10"/>
      <c r="G312" s="64"/>
      <c r="H312" s="62"/>
      <c r="I312" s="62"/>
      <c r="J312" s="5"/>
      <c r="K312" s="5"/>
      <c r="L312" s="5"/>
      <c r="M312" s="5"/>
      <c r="N312" s="5"/>
    </row>
    <row r="313" spans="1:14" s="3" customFormat="1" ht="15" hidden="1">
      <c r="A313" s="17"/>
      <c r="B313" s="17"/>
      <c r="C313" s="17"/>
      <c r="D313" s="27"/>
      <c r="E313" s="10"/>
      <c r="F313" s="10"/>
      <c r="G313" s="64"/>
      <c r="H313" s="62"/>
      <c r="I313" s="62"/>
      <c r="J313" s="5"/>
      <c r="K313" s="5"/>
      <c r="L313" s="5"/>
      <c r="M313" s="5"/>
      <c r="N313" s="5"/>
    </row>
    <row r="314" spans="1:14" s="3" customFormat="1" ht="31.5">
      <c r="A314" s="31">
        <v>854</v>
      </c>
      <c r="B314" s="20"/>
      <c r="C314" s="20"/>
      <c r="D314" s="24" t="s">
        <v>67</v>
      </c>
      <c r="E314" s="11"/>
      <c r="F314" s="11">
        <f>F315+F338+F329</f>
        <v>364607</v>
      </c>
      <c r="G314" s="11">
        <f>G315+G329+G338</f>
        <v>14000</v>
      </c>
      <c r="H314" s="11">
        <f>H315+H329+H338</f>
        <v>0</v>
      </c>
      <c r="I314" s="11">
        <f>I315+I338+I329</f>
        <v>378607</v>
      </c>
      <c r="J314" s="5"/>
      <c r="K314" s="5"/>
      <c r="L314" s="5"/>
      <c r="M314" s="5"/>
      <c r="N314" s="5"/>
    </row>
    <row r="315" spans="1:14" s="47" customFormat="1" ht="15.75">
      <c r="A315" s="29"/>
      <c r="B315" s="29">
        <v>85401</v>
      </c>
      <c r="C315" s="29"/>
      <c r="D315" s="40" t="s">
        <v>68</v>
      </c>
      <c r="E315" s="41"/>
      <c r="F315" s="41">
        <f>F316+F317+F318+F319+F320+F321+F322+F324+F325+F326+F327+F328+F323</f>
        <v>254979</v>
      </c>
      <c r="G315" s="63">
        <f>G316+G317+G318+G319+G320+G321+G322+G323+G324+G325+G326+G327+G328</f>
        <v>0</v>
      </c>
      <c r="H315" s="60">
        <f>H316+H317+H318+H319+H320+H321+H322+H323+H324+H325+H326+H327++H328</f>
        <v>0</v>
      </c>
      <c r="I315" s="60">
        <f>I316+I317+I318+I319+I320+I321+I322+I323+++I324+I325+I326+I327+I328</f>
        <v>254979</v>
      </c>
      <c r="J315" s="49"/>
      <c r="K315" s="49"/>
      <c r="L315" s="49"/>
      <c r="M315" s="49"/>
      <c r="N315" s="49"/>
    </row>
    <row r="316" spans="1:14" s="3" customFormat="1" ht="30">
      <c r="A316" s="17"/>
      <c r="B316" s="17"/>
      <c r="C316" s="17">
        <v>3020</v>
      </c>
      <c r="D316" s="27" t="s">
        <v>96</v>
      </c>
      <c r="E316" s="10"/>
      <c r="F316" s="10">
        <v>14951</v>
      </c>
      <c r="G316" s="10"/>
      <c r="H316" s="12"/>
      <c r="I316" s="12">
        <f>F316+G316-H316</f>
        <v>14951</v>
      </c>
      <c r="J316" s="5"/>
      <c r="K316" s="5"/>
      <c r="L316" s="5"/>
      <c r="M316" s="5"/>
      <c r="N316" s="5"/>
    </row>
    <row r="317" spans="1:14" s="3" customFormat="1" ht="15">
      <c r="A317" s="17"/>
      <c r="B317" s="17"/>
      <c r="C317" s="17">
        <v>4010</v>
      </c>
      <c r="D317" s="27" t="s">
        <v>40</v>
      </c>
      <c r="E317" s="10"/>
      <c r="F317" s="10">
        <v>153138</v>
      </c>
      <c r="G317" s="64"/>
      <c r="H317" s="62"/>
      <c r="I317" s="62">
        <f>F317+G317-H317</f>
        <v>153138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4040</v>
      </c>
      <c r="D318" s="27" t="s">
        <v>53</v>
      </c>
      <c r="E318" s="10"/>
      <c r="F318" s="10">
        <v>12582</v>
      </c>
      <c r="G318" s="64"/>
      <c r="H318" s="62"/>
      <c r="I318" s="62">
        <f>F318+G318-H318</f>
        <v>12582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4110</v>
      </c>
      <c r="D319" s="27" t="s">
        <v>33</v>
      </c>
      <c r="E319" s="10"/>
      <c r="F319" s="10">
        <v>30625</v>
      </c>
      <c r="G319" s="64"/>
      <c r="H319" s="62"/>
      <c r="I319" s="62">
        <f>F319+G319-H319</f>
        <v>30625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4120</v>
      </c>
      <c r="D320" s="27" t="s">
        <v>34</v>
      </c>
      <c r="E320" s="10"/>
      <c r="F320" s="10">
        <v>4298</v>
      </c>
      <c r="G320" s="64"/>
      <c r="H320" s="62"/>
      <c r="I320" s="62">
        <f>F320+G320---H320</f>
        <v>4298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4210</v>
      </c>
      <c r="D321" s="27" t="s">
        <v>15</v>
      </c>
      <c r="E321" s="10"/>
      <c r="F321" s="10">
        <v>17500</v>
      </c>
      <c r="G321" s="64"/>
      <c r="H321" s="62"/>
      <c r="I321" s="62">
        <f>F321+G321-H321</f>
        <v>17500</v>
      </c>
      <c r="J321" s="5"/>
      <c r="K321" s="5"/>
      <c r="L321" s="5"/>
      <c r="M321" s="5"/>
      <c r="N321" s="5"/>
    </row>
    <row r="322" spans="1:14" s="3" customFormat="1" ht="30">
      <c r="A322" s="17"/>
      <c r="B322" s="17"/>
      <c r="C322" s="17">
        <v>4240</v>
      </c>
      <c r="D322" s="27" t="s">
        <v>54</v>
      </c>
      <c r="E322" s="10"/>
      <c r="F322" s="10">
        <v>1500</v>
      </c>
      <c r="G322" s="10"/>
      <c r="H322" s="12"/>
      <c r="I322" s="12">
        <f>F322+G322-H322</f>
        <v>1500</v>
      </c>
      <c r="J322" s="5"/>
      <c r="K322" s="5"/>
      <c r="L322" s="5"/>
      <c r="M322" s="5"/>
      <c r="N322" s="5"/>
    </row>
    <row r="323" spans="1:14" s="3" customFormat="1" ht="30">
      <c r="A323" s="17"/>
      <c r="B323" s="17"/>
      <c r="C323" s="17">
        <v>4243</v>
      </c>
      <c r="D323" s="27" t="s">
        <v>54</v>
      </c>
      <c r="E323" s="10"/>
      <c r="F323" s="10">
        <v>0</v>
      </c>
      <c r="G323" s="10"/>
      <c r="H323" s="12"/>
      <c r="I323" s="12">
        <f>F323+G323-H323</f>
        <v>0</v>
      </c>
      <c r="J323" s="5"/>
      <c r="K323" s="5"/>
      <c r="L323" s="5"/>
      <c r="M323" s="5"/>
      <c r="N323" s="5"/>
    </row>
    <row r="324" spans="1:14" s="3" customFormat="1" ht="15">
      <c r="A324" s="17"/>
      <c r="B324" s="17"/>
      <c r="C324" s="17">
        <v>4270</v>
      </c>
      <c r="D324" s="27" t="s">
        <v>26</v>
      </c>
      <c r="E324" s="10"/>
      <c r="F324" s="10">
        <v>7500</v>
      </c>
      <c r="G324" s="64"/>
      <c r="H324" s="62"/>
      <c r="I324" s="62">
        <f>F324+G324-H324</f>
        <v>7500</v>
      </c>
      <c r="J324" s="5"/>
      <c r="K324" s="5"/>
      <c r="L324" s="5"/>
      <c r="M324" s="5"/>
      <c r="N324" s="5"/>
    </row>
    <row r="325" spans="1:14" s="3" customFormat="1" ht="15">
      <c r="A325" s="17"/>
      <c r="B325" s="17"/>
      <c r="C325" s="17">
        <v>4300</v>
      </c>
      <c r="D325" s="27" t="s">
        <v>16</v>
      </c>
      <c r="E325" s="10"/>
      <c r="F325" s="10">
        <v>1800</v>
      </c>
      <c r="G325" s="64"/>
      <c r="H325" s="62"/>
      <c r="I325" s="62">
        <f>F325+G325-H325</f>
        <v>1800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4410</v>
      </c>
      <c r="D326" s="27" t="s">
        <v>38</v>
      </c>
      <c r="E326" s="10"/>
      <c r="F326" s="10">
        <v>400</v>
      </c>
      <c r="G326" s="64"/>
      <c r="H326" s="62"/>
      <c r="I326" s="62">
        <f>F326+G326--H326</f>
        <v>400</v>
      </c>
      <c r="J326" s="5"/>
      <c r="K326" s="5"/>
      <c r="L326" s="5"/>
      <c r="M326" s="5"/>
      <c r="N326" s="5"/>
    </row>
    <row r="327" spans="1:14" s="3" customFormat="1" ht="30">
      <c r="A327" s="17"/>
      <c r="B327" s="17"/>
      <c r="C327" s="17">
        <v>4440</v>
      </c>
      <c r="D327" s="27" t="s">
        <v>55</v>
      </c>
      <c r="E327" s="10"/>
      <c r="F327" s="10">
        <v>10685</v>
      </c>
      <c r="G327" s="10"/>
      <c r="H327" s="12"/>
      <c r="I327" s="12">
        <f>F327+G327-H327</f>
        <v>10685</v>
      </c>
      <c r="J327" s="5"/>
      <c r="K327" s="5"/>
      <c r="L327" s="5"/>
      <c r="M327" s="5"/>
      <c r="N327" s="5"/>
    </row>
    <row r="328" spans="1:14" s="3" customFormat="1" ht="30">
      <c r="A328" s="17"/>
      <c r="B328" s="17"/>
      <c r="C328" s="17">
        <v>6060</v>
      </c>
      <c r="D328" s="27" t="s">
        <v>43</v>
      </c>
      <c r="E328" s="10"/>
      <c r="F328" s="10">
        <v>0</v>
      </c>
      <c r="G328" s="64"/>
      <c r="H328" s="62"/>
      <c r="I328" s="62">
        <f>F328+G328-H328</f>
        <v>0</v>
      </c>
      <c r="J328" s="5"/>
      <c r="K328" s="5"/>
      <c r="L328" s="5"/>
      <c r="M328" s="5"/>
      <c r="N328" s="5"/>
    </row>
    <row r="329" spans="1:14" s="3" customFormat="1" ht="15.75">
      <c r="A329" s="17"/>
      <c r="B329" s="29">
        <v>85415</v>
      </c>
      <c r="C329" s="29"/>
      <c r="D329" s="40" t="s">
        <v>118</v>
      </c>
      <c r="E329" s="41"/>
      <c r="F329" s="41">
        <f>F330+F331</f>
        <v>109055</v>
      </c>
      <c r="G329" s="41">
        <f>G331+G333+G334+G335+G336+G337</f>
        <v>14000</v>
      </c>
      <c r="H329" s="41">
        <f>H330+H331</f>
        <v>0</v>
      </c>
      <c r="I329" s="41">
        <f>I330+I331+I333+I334+I335+I336+I337</f>
        <v>123055</v>
      </c>
      <c r="J329" s="5"/>
      <c r="K329" s="5"/>
      <c r="L329" s="5"/>
      <c r="M329" s="5"/>
      <c r="N329" s="5"/>
    </row>
    <row r="330" spans="1:14" s="3" customFormat="1" ht="15" hidden="1">
      <c r="A330" s="17"/>
      <c r="B330" s="17"/>
      <c r="C330" s="86">
        <f>F329</f>
        <v>109055</v>
      </c>
      <c r="D330" s="27"/>
      <c r="E330" s="10"/>
      <c r="F330" s="10"/>
      <c r="G330" s="64"/>
      <c r="H330" s="62"/>
      <c r="I330" s="62"/>
      <c r="J330" s="5"/>
      <c r="K330" s="5"/>
      <c r="L330" s="5"/>
      <c r="M330" s="5"/>
      <c r="N330" s="5"/>
    </row>
    <row r="331" spans="1:14" s="3" customFormat="1" ht="15">
      <c r="A331" s="17"/>
      <c r="B331" s="17"/>
      <c r="C331" s="17">
        <v>3260</v>
      </c>
      <c r="D331" s="27" t="s">
        <v>136</v>
      </c>
      <c r="E331" s="10"/>
      <c r="F331" s="10">
        <v>109055</v>
      </c>
      <c r="G331" s="64"/>
      <c r="H331" s="62"/>
      <c r="I331" s="62">
        <f>F331+G331-H331</f>
        <v>109055</v>
      </c>
      <c r="J331" s="5"/>
      <c r="K331" s="5"/>
      <c r="L331" s="5"/>
      <c r="M331" s="5"/>
      <c r="N331" s="5"/>
    </row>
    <row r="332" spans="1:14" s="3" customFormat="1" ht="15" hidden="1">
      <c r="A332" s="17"/>
      <c r="B332" s="17"/>
      <c r="C332" s="17"/>
      <c r="D332" s="27"/>
      <c r="E332" s="10"/>
      <c r="F332" s="10"/>
      <c r="G332" s="64"/>
      <c r="H332" s="62"/>
      <c r="I332" s="62"/>
      <c r="J332" s="5"/>
      <c r="K332" s="5"/>
      <c r="L332" s="5"/>
      <c r="M332" s="5"/>
      <c r="N332" s="5"/>
    </row>
    <row r="333" spans="1:14" s="3" customFormat="1" ht="15">
      <c r="A333" s="17"/>
      <c r="B333" s="17"/>
      <c r="C333" s="17">
        <v>4110</v>
      </c>
      <c r="D333" s="27" t="s">
        <v>33</v>
      </c>
      <c r="E333" s="10"/>
      <c r="F333" s="10"/>
      <c r="G333" s="64">
        <v>525</v>
      </c>
      <c r="H333" s="62"/>
      <c r="I333" s="62">
        <f>F333+G333-H333</f>
        <v>525</v>
      </c>
      <c r="J333" s="5"/>
      <c r="K333" s="5"/>
      <c r="L333" s="5"/>
      <c r="M333" s="5"/>
      <c r="N333" s="5"/>
    </row>
    <row r="334" spans="1:14" s="3" customFormat="1" ht="15">
      <c r="A334" s="17"/>
      <c r="B334" s="17"/>
      <c r="C334" s="17">
        <v>4120</v>
      </c>
      <c r="D334" s="27" t="s">
        <v>34</v>
      </c>
      <c r="E334" s="10"/>
      <c r="F334" s="10"/>
      <c r="G334" s="64">
        <v>69</v>
      </c>
      <c r="H334" s="62"/>
      <c r="I334" s="62">
        <f>F334+G334-H334</f>
        <v>69</v>
      </c>
      <c r="J334" s="5"/>
      <c r="K334" s="5"/>
      <c r="L334" s="5"/>
      <c r="M334" s="5"/>
      <c r="N334" s="5"/>
    </row>
    <row r="335" spans="1:14" s="3" customFormat="1" ht="15">
      <c r="A335" s="17"/>
      <c r="B335" s="17"/>
      <c r="C335" s="17">
        <v>4170</v>
      </c>
      <c r="D335" s="27" t="s">
        <v>101</v>
      </c>
      <c r="E335" s="10"/>
      <c r="F335" s="10"/>
      <c r="G335" s="64">
        <v>2806</v>
      </c>
      <c r="H335" s="62"/>
      <c r="I335" s="62">
        <f>F335+G335-H335</f>
        <v>2806</v>
      </c>
      <c r="J335" s="5"/>
      <c r="K335" s="5"/>
      <c r="L335" s="5"/>
      <c r="M335" s="5"/>
      <c r="N335" s="5"/>
    </row>
    <row r="336" spans="1:14" s="3" customFormat="1" ht="15">
      <c r="A336" s="17"/>
      <c r="B336" s="17"/>
      <c r="C336" s="17">
        <v>4210</v>
      </c>
      <c r="D336" s="27" t="s">
        <v>15</v>
      </c>
      <c r="E336" s="10"/>
      <c r="F336" s="10"/>
      <c r="G336" s="64">
        <v>7600</v>
      </c>
      <c r="H336" s="62"/>
      <c r="I336" s="62">
        <f>F336+G336-H336</f>
        <v>7600</v>
      </c>
      <c r="J336" s="5"/>
      <c r="K336" s="5"/>
      <c r="L336" s="5"/>
      <c r="M336" s="5"/>
      <c r="N336" s="5"/>
    </row>
    <row r="337" spans="1:14" s="3" customFormat="1" ht="15">
      <c r="A337" s="17"/>
      <c r="B337" s="17"/>
      <c r="C337" s="17">
        <v>4300</v>
      </c>
      <c r="D337" s="27" t="s">
        <v>16</v>
      </c>
      <c r="E337" s="10"/>
      <c r="F337" s="10"/>
      <c r="G337" s="64">
        <v>3000</v>
      </c>
      <c r="H337" s="62"/>
      <c r="I337" s="62">
        <f>F337+G337-H337</f>
        <v>3000</v>
      </c>
      <c r="J337" s="5"/>
      <c r="K337" s="5"/>
      <c r="L337" s="5"/>
      <c r="M337" s="5"/>
      <c r="N337" s="5"/>
    </row>
    <row r="338" spans="1:14" s="43" customFormat="1" ht="15.75" customHeight="1">
      <c r="A338" s="29"/>
      <c r="B338" s="29">
        <v>85446</v>
      </c>
      <c r="C338" s="29"/>
      <c r="D338" s="40" t="s">
        <v>84</v>
      </c>
      <c r="E338" s="41"/>
      <c r="F338" s="41">
        <f>F339</f>
        <v>573</v>
      </c>
      <c r="G338" s="41">
        <f>G339</f>
        <v>0</v>
      </c>
      <c r="H338" s="39">
        <f>H339</f>
        <v>0</v>
      </c>
      <c r="I338" s="39">
        <f>I339</f>
        <v>573</v>
      </c>
      <c r="J338" s="42"/>
      <c r="K338" s="42"/>
      <c r="L338" s="42"/>
      <c r="M338" s="42"/>
      <c r="N338" s="42"/>
    </row>
    <row r="339" spans="1:14" s="3" customFormat="1" ht="17.25" customHeight="1">
      <c r="A339" s="17"/>
      <c r="B339" s="17"/>
      <c r="C339" s="17">
        <v>4300</v>
      </c>
      <c r="D339" s="27" t="s">
        <v>85</v>
      </c>
      <c r="E339" s="10"/>
      <c r="F339" s="10">
        <v>573</v>
      </c>
      <c r="G339" s="64"/>
      <c r="H339" s="62"/>
      <c r="I339" s="62">
        <f>F339+G339-H339</f>
        <v>573</v>
      </c>
      <c r="J339" s="5"/>
      <c r="K339" s="5"/>
      <c r="L339" s="5"/>
      <c r="M339" s="5"/>
      <c r="N339" s="5"/>
    </row>
    <row r="340" spans="1:14" s="3" customFormat="1" ht="31.5">
      <c r="A340" s="31">
        <v>900</v>
      </c>
      <c r="B340" s="20"/>
      <c r="C340" s="20"/>
      <c r="D340" s="24" t="s">
        <v>69</v>
      </c>
      <c r="E340" s="11"/>
      <c r="F340" s="11">
        <f>F341+F347+F350+F353+F360+F358+F345</f>
        <v>246285</v>
      </c>
      <c r="G340" s="11">
        <f>G341+G345+G347+G350+G353+G358+G360</f>
        <v>10000</v>
      </c>
      <c r="H340" s="11">
        <f>H341+H345+H347+H350+H353+H358+H360</f>
        <v>0</v>
      </c>
      <c r="I340" s="11">
        <f>I341+I345+I347+I350+I353+I358+I360</f>
        <v>256285</v>
      </c>
      <c r="J340" s="5"/>
      <c r="K340" s="5"/>
      <c r="L340" s="5"/>
      <c r="M340" s="5"/>
      <c r="N340" s="5"/>
    </row>
    <row r="341" spans="1:14" s="47" customFormat="1" ht="15.75">
      <c r="A341" s="29"/>
      <c r="B341" s="29">
        <v>90001</v>
      </c>
      <c r="C341" s="29"/>
      <c r="D341" s="40" t="s">
        <v>70</v>
      </c>
      <c r="E341" s="41"/>
      <c r="F341" s="41">
        <f>F342+F343++F344</f>
        <v>0</v>
      </c>
      <c r="G341" s="63">
        <f>G342+G343</f>
        <v>0</v>
      </c>
      <c r="H341" s="60">
        <f>H342+H343</f>
        <v>0</v>
      </c>
      <c r="I341" s="60">
        <f>I342+I343</f>
        <v>0</v>
      </c>
      <c r="J341" s="49"/>
      <c r="K341" s="49"/>
      <c r="L341" s="49"/>
      <c r="M341" s="49"/>
      <c r="N341" s="49"/>
    </row>
    <row r="342" spans="1:14" s="3" customFormat="1" ht="15">
      <c r="A342" s="17"/>
      <c r="B342" s="17"/>
      <c r="C342" s="17">
        <v>6050</v>
      </c>
      <c r="D342" s="27" t="s">
        <v>8</v>
      </c>
      <c r="E342" s="10"/>
      <c r="F342" s="10">
        <v>0</v>
      </c>
      <c r="G342" s="64"/>
      <c r="H342" s="62"/>
      <c r="I342" s="62">
        <f>F342+G342-H342</f>
        <v>0</v>
      </c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6052</v>
      </c>
      <c r="D343" s="27" t="s">
        <v>8</v>
      </c>
      <c r="E343" s="10"/>
      <c r="F343" s="10">
        <v>0</v>
      </c>
      <c r="G343" s="64"/>
      <c r="H343" s="62"/>
      <c r="I343" s="62">
        <f>F343+G343-H343</f>
        <v>0</v>
      </c>
      <c r="J343" s="5"/>
      <c r="K343" s="5"/>
      <c r="L343" s="5"/>
      <c r="M343" s="5"/>
      <c r="N343" s="5"/>
    </row>
    <row r="344" spans="1:14" s="3" customFormat="1" ht="15" hidden="1">
      <c r="A344" s="17"/>
      <c r="B344" s="17"/>
      <c r="C344" s="17"/>
      <c r="D344" s="27"/>
      <c r="E344" s="10"/>
      <c r="F344" s="10"/>
      <c r="G344" s="64"/>
      <c r="H344" s="62"/>
      <c r="I344" s="62"/>
      <c r="J344" s="5"/>
      <c r="K344" s="5"/>
      <c r="L344" s="5"/>
      <c r="M344" s="5"/>
      <c r="N344" s="5"/>
    </row>
    <row r="345" spans="1:14" s="47" customFormat="1" ht="15.75">
      <c r="A345" s="29"/>
      <c r="B345" s="29">
        <v>90002</v>
      </c>
      <c r="C345" s="29"/>
      <c r="D345" s="40" t="s">
        <v>90</v>
      </c>
      <c r="E345" s="41"/>
      <c r="F345" s="41">
        <f>F346</f>
        <v>20300</v>
      </c>
      <c r="G345" s="63">
        <f>G346</f>
        <v>0</v>
      </c>
      <c r="H345" s="60">
        <f>H346</f>
        <v>0</v>
      </c>
      <c r="I345" s="60">
        <f>I346</f>
        <v>20300</v>
      </c>
      <c r="J345" s="49"/>
      <c r="K345" s="49"/>
      <c r="L345" s="49"/>
      <c r="M345" s="49"/>
      <c r="N345" s="49"/>
    </row>
    <row r="346" spans="1:14" s="3" customFormat="1" ht="15">
      <c r="A346" s="17"/>
      <c r="B346" s="17"/>
      <c r="C346" s="17">
        <v>4300</v>
      </c>
      <c r="D346" s="27" t="s">
        <v>16</v>
      </c>
      <c r="E346" s="10"/>
      <c r="F346" s="10">
        <v>20300</v>
      </c>
      <c r="G346" s="64"/>
      <c r="H346" s="62"/>
      <c r="I346" s="62">
        <f>F346+G346-H346</f>
        <v>20300</v>
      </c>
      <c r="J346" s="5"/>
      <c r="K346" s="5"/>
      <c r="L346" s="5"/>
      <c r="M346" s="5"/>
      <c r="N346" s="5"/>
    </row>
    <row r="347" spans="1:14" s="47" customFormat="1" ht="15.75">
      <c r="A347" s="29"/>
      <c r="B347" s="29">
        <v>90003</v>
      </c>
      <c r="C347" s="29"/>
      <c r="D347" s="40" t="s">
        <v>71</v>
      </c>
      <c r="E347" s="41"/>
      <c r="F347" s="41">
        <f>F348+F349</f>
        <v>19100</v>
      </c>
      <c r="G347" s="63">
        <f>G348+G349</f>
        <v>0</v>
      </c>
      <c r="H347" s="60">
        <f>H348+H349</f>
        <v>0</v>
      </c>
      <c r="I347" s="60">
        <f>I348+I349</f>
        <v>19100</v>
      </c>
      <c r="J347" s="49"/>
      <c r="K347" s="49"/>
      <c r="L347" s="49"/>
      <c r="M347" s="49"/>
      <c r="N347" s="49"/>
    </row>
    <row r="348" spans="1:14" s="3" customFormat="1" ht="15">
      <c r="A348" s="17"/>
      <c r="B348" s="17"/>
      <c r="C348" s="17">
        <v>4210</v>
      </c>
      <c r="D348" s="27" t="s">
        <v>15</v>
      </c>
      <c r="E348" s="10"/>
      <c r="F348" s="10">
        <v>7250</v>
      </c>
      <c r="G348" s="64"/>
      <c r="H348" s="62"/>
      <c r="I348" s="62">
        <f>F348+G348-H348</f>
        <v>7250</v>
      </c>
      <c r="J348" s="5"/>
      <c r="K348" s="5"/>
      <c r="L348" s="5"/>
      <c r="M348" s="5"/>
      <c r="N348" s="5"/>
    </row>
    <row r="349" spans="1:14" s="3" customFormat="1" ht="15">
      <c r="A349" s="17"/>
      <c r="B349" s="17"/>
      <c r="C349" s="17">
        <v>4300</v>
      </c>
      <c r="D349" s="27" t="s">
        <v>16</v>
      </c>
      <c r="E349" s="10"/>
      <c r="F349" s="10">
        <v>11850</v>
      </c>
      <c r="G349" s="64"/>
      <c r="H349" s="62"/>
      <c r="I349" s="62">
        <f>F349+G349-H349</f>
        <v>11850</v>
      </c>
      <c r="J349" s="5"/>
      <c r="K349" s="5"/>
      <c r="L349" s="5"/>
      <c r="M349" s="5"/>
      <c r="N349" s="5"/>
    </row>
    <row r="350" spans="1:14" s="47" customFormat="1" ht="14.25" customHeight="1">
      <c r="A350" s="29"/>
      <c r="B350" s="29">
        <v>90004</v>
      </c>
      <c r="C350" s="29"/>
      <c r="D350" s="40" t="s">
        <v>72</v>
      </c>
      <c r="E350" s="41"/>
      <c r="F350" s="41">
        <f>F351+F352</f>
        <v>2430</v>
      </c>
      <c r="G350" s="63">
        <f>G351+G352</f>
        <v>10000</v>
      </c>
      <c r="H350" s="60">
        <f>H351+H352</f>
        <v>0</v>
      </c>
      <c r="I350" s="60">
        <f>I351+I352</f>
        <v>12430</v>
      </c>
      <c r="J350" s="49"/>
      <c r="K350" s="49"/>
      <c r="L350" s="49"/>
      <c r="M350" s="49"/>
      <c r="N350" s="49"/>
    </row>
    <row r="351" spans="1:14" s="3" customFormat="1" ht="15">
      <c r="A351" s="17"/>
      <c r="B351" s="17"/>
      <c r="C351" s="17">
        <v>4210</v>
      </c>
      <c r="D351" s="27" t="s">
        <v>15</v>
      </c>
      <c r="E351" s="10"/>
      <c r="F351" s="10">
        <v>2100</v>
      </c>
      <c r="G351" s="64">
        <v>5000</v>
      </c>
      <c r="H351" s="62"/>
      <c r="I351" s="62">
        <f>F351+G351-H351</f>
        <v>7100</v>
      </c>
      <c r="J351" s="5"/>
      <c r="K351" s="5"/>
      <c r="L351" s="5"/>
      <c r="M351" s="5"/>
      <c r="N351" s="5"/>
    </row>
    <row r="352" spans="1:14" s="3" customFormat="1" ht="15">
      <c r="A352" s="17"/>
      <c r="B352" s="17"/>
      <c r="C352" s="17">
        <v>4300</v>
      </c>
      <c r="D352" s="27" t="s">
        <v>16</v>
      </c>
      <c r="E352" s="10"/>
      <c r="F352" s="10">
        <v>330</v>
      </c>
      <c r="G352" s="64">
        <v>5000</v>
      </c>
      <c r="H352" s="62"/>
      <c r="I352" s="62">
        <f>F352+G352-H352</f>
        <v>5330</v>
      </c>
      <c r="J352" s="5"/>
      <c r="K352" s="5"/>
      <c r="L352" s="5"/>
      <c r="M352" s="5"/>
      <c r="N352" s="5"/>
    </row>
    <row r="353" spans="1:14" s="47" customFormat="1" ht="15.75">
      <c r="A353" s="29"/>
      <c r="B353" s="29">
        <v>90015</v>
      </c>
      <c r="C353" s="29"/>
      <c r="D353" s="40" t="s">
        <v>73</v>
      </c>
      <c r="E353" s="41"/>
      <c r="F353" s="41">
        <f>F354+F355+F356+F357</f>
        <v>114105</v>
      </c>
      <c r="G353" s="63">
        <f>G354+G355+G356+G357</f>
        <v>0</v>
      </c>
      <c r="H353" s="60">
        <f>H354+H355+H356+H357</f>
        <v>0</v>
      </c>
      <c r="I353" s="60">
        <f>I354+I355+I356++I357</f>
        <v>114105</v>
      </c>
      <c r="J353" s="49"/>
      <c r="K353" s="49"/>
      <c r="L353" s="49"/>
      <c r="M353" s="49"/>
      <c r="N353" s="49"/>
    </row>
    <row r="354" spans="1:14" s="3" customFormat="1" ht="15">
      <c r="A354" s="17"/>
      <c r="B354" s="17"/>
      <c r="C354" s="17">
        <v>4210</v>
      </c>
      <c r="D354" s="27" t="s">
        <v>15</v>
      </c>
      <c r="E354" s="10"/>
      <c r="F354" s="10">
        <v>1595</v>
      </c>
      <c r="G354" s="64"/>
      <c r="H354" s="62"/>
      <c r="I354" s="62">
        <f>F354+G354-H354</f>
        <v>1595</v>
      </c>
      <c r="J354" s="5"/>
      <c r="K354" s="5"/>
      <c r="L354" s="5"/>
      <c r="M354" s="5"/>
      <c r="N354" s="5"/>
    </row>
    <row r="355" spans="1:14" s="3" customFormat="1" ht="15">
      <c r="A355" s="17"/>
      <c r="B355" s="17"/>
      <c r="C355" s="17">
        <v>4260</v>
      </c>
      <c r="D355" s="27" t="s">
        <v>25</v>
      </c>
      <c r="E355" s="10"/>
      <c r="F355" s="10">
        <v>68900</v>
      </c>
      <c r="G355" s="64"/>
      <c r="H355" s="62"/>
      <c r="I355" s="62">
        <f>F355+G355-H355</f>
        <v>68900</v>
      </c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4270</v>
      </c>
      <c r="D356" s="27" t="s">
        <v>26</v>
      </c>
      <c r="E356" s="10"/>
      <c r="F356" s="10">
        <v>42900</v>
      </c>
      <c r="G356" s="64"/>
      <c r="H356" s="62"/>
      <c r="I356" s="62">
        <f>F356+G356-H356</f>
        <v>42900</v>
      </c>
      <c r="J356" s="5"/>
      <c r="K356" s="5"/>
      <c r="L356" s="5"/>
      <c r="M356" s="5"/>
      <c r="N356" s="5"/>
    </row>
    <row r="357" spans="1:14" s="3" customFormat="1" ht="15">
      <c r="A357" s="17"/>
      <c r="B357" s="17"/>
      <c r="C357" s="17">
        <v>4300</v>
      </c>
      <c r="D357" s="27" t="s">
        <v>16</v>
      </c>
      <c r="E357" s="10"/>
      <c r="F357" s="10">
        <v>710</v>
      </c>
      <c r="G357" s="64"/>
      <c r="H357" s="62"/>
      <c r="I357" s="62">
        <f>F357+G357-H357</f>
        <v>710</v>
      </c>
      <c r="J357" s="5"/>
      <c r="K357" s="5"/>
      <c r="L357" s="5"/>
      <c r="M357" s="5"/>
      <c r="N357" s="5"/>
    </row>
    <row r="358" spans="1:14" s="47" customFormat="1" ht="51" customHeight="1">
      <c r="A358" s="29"/>
      <c r="B358" s="29">
        <v>90019</v>
      </c>
      <c r="C358" s="29"/>
      <c r="D358" s="40" t="s">
        <v>105</v>
      </c>
      <c r="E358" s="41"/>
      <c r="F358" s="41">
        <f>F359</f>
        <v>10350</v>
      </c>
      <c r="G358" s="41">
        <f>G359</f>
        <v>0</v>
      </c>
      <c r="H358" s="39">
        <f>H359</f>
        <v>0</v>
      </c>
      <c r="I358" s="39">
        <f>I359</f>
        <v>10350</v>
      </c>
      <c r="J358" s="49"/>
      <c r="K358" s="49"/>
      <c r="L358" s="49"/>
      <c r="M358" s="49"/>
      <c r="N358" s="49"/>
    </row>
    <row r="359" spans="1:14" s="3" customFormat="1" ht="15">
      <c r="A359" s="17"/>
      <c r="B359" s="17"/>
      <c r="C359" s="17">
        <v>4430</v>
      </c>
      <c r="D359" s="27" t="s">
        <v>27</v>
      </c>
      <c r="E359" s="10"/>
      <c r="F359" s="10">
        <v>10350</v>
      </c>
      <c r="G359" s="64"/>
      <c r="H359" s="62"/>
      <c r="I359" s="62">
        <f>F359+G359-H359</f>
        <v>10350</v>
      </c>
      <c r="J359" s="5"/>
      <c r="K359" s="5"/>
      <c r="L359" s="5"/>
      <c r="M359" s="5"/>
      <c r="N359" s="5"/>
    </row>
    <row r="360" spans="1:14" s="47" customFormat="1" ht="15.75">
      <c r="A360" s="29"/>
      <c r="B360" s="29">
        <v>90095</v>
      </c>
      <c r="C360" s="29"/>
      <c r="D360" s="40" t="s">
        <v>11</v>
      </c>
      <c r="E360" s="41"/>
      <c r="F360" s="41">
        <f>F361</f>
        <v>80000</v>
      </c>
      <c r="G360" s="63">
        <f>G361</f>
        <v>0</v>
      </c>
      <c r="H360" s="60">
        <f>H361</f>
        <v>0</v>
      </c>
      <c r="I360" s="60">
        <f>I361</f>
        <v>80000</v>
      </c>
      <c r="J360" s="49"/>
      <c r="K360" s="49"/>
      <c r="L360" s="49"/>
      <c r="M360" s="49"/>
      <c r="N360" s="49"/>
    </row>
    <row r="361" spans="1:14" s="3" customFormat="1" ht="15">
      <c r="A361" s="17"/>
      <c r="B361" s="17"/>
      <c r="C361" s="17">
        <v>4300</v>
      </c>
      <c r="D361" s="27" t="s">
        <v>16</v>
      </c>
      <c r="E361" s="10"/>
      <c r="F361" s="10">
        <v>80000</v>
      </c>
      <c r="G361" s="64"/>
      <c r="H361" s="62"/>
      <c r="I361" s="62">
        <f>F361+G361-H361</f>
        <v>80000</v>
      </c>
      <c r="J361" s="5"/>
      <c r="K361" s="5"/>
      <c r="L361" s="5"/>
      <c r="M361" s="5"/>
      <c r="N361" s="5"/>
    </row>
    <row r="362" spans="1:14" s="3" customFormat="1" ht="31.5">
      <c r="A362" s="31">
        <v>921</v>
      </c>
      <c r="B362" s="20"/>
      <c r="C362" s="20"/>
      <c r="D362" s="24" t="s">
        <v>74</v>
      </c>
      <c r="E362" s="11"/>
      <c r="F362" s="11">
        <f>F363+F368+F370</f>
        <v>869861</v>
      </c>
      <c r="G362" s="11">
        <f>G363+G368+G370</f>
        <v>9500</v>
      </c>
      <c r="H362" s="11">
        <f>H363+H368+H370</f>
        <v>0</v>
      </c>
      <c r="I362" s="11">
        <f>I363+I368++I370</f>
        <v>879361</v>
      </c>
      <c r="J362" s="5"/>
      <c r="K362" s="5"/>
      <c r="L362" s="5"/>
      <c r="M362" s="5"/>
      <c r="N362" s="5"/>
    </row>
    <row r="363" spans="1:14" s="47" customFormat="1" ht="13.5" customHeight="1">
      <c r="A363" s="29"/>
      <c r="B363" s="29">
        <v>92109</v>
      </c>
      <c r="C363" s="29"/>
      <c r="D363" s="45" t="s">
        <v>75</v>
      </c>
      <c r="E363" s="41"/>
      <c r="F363" s="41">
        <f>F364+F365+F367+F366</f>
        <v>589755</v>
      </c>
      <c r="G363" s="63">
        <f>G364+G365+G366+G367</f>
        <v>6900</v>
      </c>
      <c r="H363" s="60">
        <f>H364+H365+H366+H367</f>
        <v>0</v>
      </c>
      <c r="I363" s="60">
        <f>I364+I365+I367+I366</f>
        <v>596655</v>
      </c>
      <c r="J363" s="49"/>
      <c r="K363" s="49"/>
      <c r="L363" s="49"/>
      <c r="M363" s="49"/>
      <c r="N363" s="49"/>
    </row>
    <row r="364" spans="1:14" s="3" customFormat="1" ht="30">
      <c r="A364" s="17"/>
      <c r="B364" s="17"/>
      <c r="C364" s="17">
        <v>2480</v>
      </c>
      <c r="D364" s="27" t="s">
        <v>106</v>
      </c>
      <c r="E364" s="10"/>
      <c r="F364" s="10">
        <v>85240</v>
      </c>
      <c r="G364" s="10">
        <v>6900</v>
      </c>
      <c r="H364" s="12"/>
      <c r="I364" s="12">
        <f>F364+G364-H364</f>
        <v>92140</v>
      </c>
      <c r="J364" s="5"/>
      <c r="K364" s="5"/>
      <c r="L364" s="5"/>
      <c r="M364" s="5"/>
      <c r="N364" s="5"/>
    </row>
    <row r="365" spans="1:14" s="3" customFormat="1" ht="15">
      <c r="A365" s="17"/>
      <c r="B365" s="17"/>
      <c r="C365" s="17">
        <v>6050</v>
      </c>
      <c r="D365" s="27" t="s">
        <v>8</v>
      </c>
      <c r="E365" s="10"/>
      <c r="F365" s="10">
        <v>0</v>
      </c>
      <c r="G365" s="64"/>
      <c r="H365" s="62"/>
      <c r="I365" s="62">
        <f>F365+G365-H365</f>
        <v>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6058</v>
      </c>
      <c r="D366" s="27" t="s">
        <v>8</v>
      </c>
      <c r="E366" s="10"/>
      <c r="F366" s="10">
        <v>374639</v>
      </c>
      <c r="G366" s="64"/>
      <c r="H366" s="62"/>
      <c r="I366" s="62">
        <f>F366+G366-H366</f>
        <v>374639</v>
      </c>
      <c r="J366" s="5"/>
      <c r="K366" s="5"/>
      <c r="L366" s="5"/>
      <c r="M366" s="5"/>
      <c r="N366" s="5"/>
    </row>
    <row r="367" spans="1:14" s="3" customFormat="1" ht="15">
      <c r="A367" s="17"/>
      <c r="B367" s="17"/>
      <c r="C367" s="17">
        <v>6059</v>
      </c>
      <c r="D367" s="27" t="s">
        <v>8</v>
      </c>
      <c r="E367" s="10"/>
      <c r="F367" s="10">
        <v>129876</v>
      </c>
      <c r="G367" s="64"/>
      <c r="H367" s="62"/>
      <c r="I367" s="62">
        <f>F367+G367-H367</f>
        <v>129876</v>
      </c>
      <c r="J367" s="5"/>
      <c r="K367" s="5"/>
      <c r="L367" s="5"/>
      <c r="M367" s="5"/>
      <c r="N367" s="5"/>
    </row>
    <row r="368" spans="1:14" s="47" customFormat="1" ht="15.75">
      <c r="A368" s="29"/>
      <c r="B368" s="29">
        <v>92116</v>
      </c>
      <c r="C368" s="29"/>
      <c r="D368" s="40" t="s">
        <v>76</v>
      </c>
      <c r="E368" s="41"/>
      <c r="F368" s="41">
        <f>F369</f>
        <v>239920</v>
      </c>
      <c r="G368" s="63">
        <f>G369</f>
        <v>2600</v>
      </c>
      <c r="H368" s="60">
        <f>H369</f>
        <v>0</v>
      </c>
      <c r="I368" s="60">
        <f>I369</f>
        <v>242520</v>
      </c>
      <c r="J368" s="49"/>
      <c r="K368" s="49"/>
      <c r="L368" s="49"/>
      <c r="M368" s="49"/>
      <c r="N368" s="49"/>
    </row>
    <row r="369" spans="1:14" s="3" customFormat="1" ht="30">
      <c r="A369" s="17"/>
      <c r="B369" s="17"/>
      <c r="C369" s="17">
        <v>2480</v>
      </c>
      <c r="D369" s="27" t="s">
        <v>107</v>
      </c>
      <c r="E369" s="10"/>
      <c r="F369" s="10">
        <v>239920</v>
      </c>
      <c r="G369" s="10">
        <v>2600</v>
      </c>
      <c r="H369" s="12"/>
      <c r="I369" s="12">
        <f>F369+G369--H369</f>
        <v>242520</v>
      </c>
      <c r="J369" s="5"/>
      <c r="K369" s="5"/>
      <c r="L369" s="5"/>
      <c r="M369" s="5"/>
      <c r="N369" s="5"/>
    </row>
    <row r="370" spans="1:14" s="47" customFormat="1" ht="15.75">
      <c r="A370" s="29"/>
      <c r="B370" s="29">
        <v>92195</v>
      </c>
      <c r="C370" s="29"/>
      <c r="D370" s="40" t="s">
        <v>11</v>
      </c>
      <c r="E370" s="41"/>
      <c r="F370" s="41">
        <f>F371+F372+F373+F374+F375</f>
        <v>40186</v>
      </c>
      <c r="G370" s="41">
        <f>G371+G372+G373+G374+G375</f>
        <v>0</v>
      </c>
      <c r="H370" s="41">
        <f>H371+H372+H373+H374++H375</f>
        <v>0</v>
      </c>
      <c r="I370" s="41">
        <f>I371+I372+I373+I374+I375</f>
        <v>40186</v>
      </c>
      <c r="J370" s="49"/>
      <c r="K370" s="49"/>
      <c r="L370" s="49"/>
      <c r="M370" s="49"/>
      <c r="N370" s="49"/>
    </row>
    <row r="371" spans="1:14" s="3" customFormat="1" ht="54" customHeight="1">
      <c r="A371" s="17"/>
      <c r="B371" s="17"/>
      <c r="C371" s="17">
        <v>2710</v>
      </c>
      <c r="D371" s="76" t="s">
        <v>80</v>
      </c>
      <c r="E371" s="10"/>
      <c r="F371" s="10">
        <v>1600</v>
      </c>
      <c r="G371" s="10"/>
      <c r="H371" s="12"/>
      <c r="I371" s="12">
        <f>F371+G371-H371</f>
        <v>1600</v>
      </c>
      <c r="J371" s="5"/>
      <c r="K371" s="5"/>
      <c r="L371" s="5"/>
      <c r="M371" s="5"/>
      <c r="N371" s="5"/>
    </row>
    <row r="372" spans="1:14" s="3" customFormat="1" ht="15">
      <c r="A372" s="17"/>
      <c r="B372" s="17"/>
      <c r="C372" s="17">
        <v>3030</v>
      </c>
      <c r="D372" s="27" t="s">
        <v>37</v>
      </c>
      <c r="E372" s="10"/>
      <c r="F372" s="10">
        <v>2350</v>
      </c>
      <c r="G372" s="64"/>
      <c r="H372" s="62"/>
      <c r="I372" s="62">
        <f>F372+G372-H372</f>
        <v>2350</v>
      </c>
      <c r="J372" s="5"/>
      <c r="K372" s="5"/>
      <c r="L372" s="5"/>
      <c r="M372" s="5"/>
      <c r="N372" s="5"/>
    </row>
    <row r="373" spans="1:14" s="3" customFormat="1" ht="15">
      <c r="A373" s="17"/>
      <c r="B373" s="17"/>
      <c r="C373" s="17">
        <v>4170</v>
      </c>
      <c r="D373" s="27" t="s">
        <v>101</v>
      </c>
      <c r="E373" s="10"/>
      <c r="F373" s="10">
        <v>1330</v>
      </c>
      <c r="G373" s="64"/>
      <c r="H373" s="62"/>
      <c r="I373" s="62">
        <f>F373+G373-H373</f>
        <v>1330</v>
      </c>
      <c r="J373" s="5"/>
      <c r="K373" s="5"/>
      <c r="L373" s="5"/>
      <c r="M373" s="5"/>
      <c r="N373" s="5"/>
    </row>
    <row r="374" spans="1:14" s="3" customFormat="1" ht="15">
      <c r="A374" s="17"/>
      <c r="B374" s="17"/>
      <c r="C374" s="17">
        <v>4210</v>
      </c>
      <c r="D374" s="30" t="s">
        <v>15</v>
      </c>
      <c r="E374" s="10"/>
      <c r="F374" s="10">
        <v>8729</v>
      </c>
      <c r="G374" s="64"/>
      <c r="H374" s="62"/>
      <c r="I374" s="62">
        <f>F374+G374-H374</f>
        <v>8729</v>
      </c>
      <c r="J374" s="5"/>
      <c r="K374" s="5"/>
      <c r="L374" s="5"/>
      <c r="M374" s="5"/>
      <c r="N374" s="5"/>
    </row>
    <row r="375" spans="1:14" s="3" customFormat="1" ht="15">
      <c r="A375" s="17"/>
      <c r="B375" s="17"/>
      <c r="C375" s="17">
        <v>4300</v>
      </c>
      <c r="D375" s="30" t="s">
        <v>16</v>
      </c>
      <c r="E375" s="10"/>
      <c r="F375" s="10">
        <v>26177</v>
      </c>
      <c r="G375" s="64"/>
      <c r="H375" s="62"/>
      <c r="I375" s="62">
        <f>F375+G375--H375</f>
        <v>26177</v>
      </c>
      <c r="J375" s="5"/>
      <c r="K375" s="5"/>
      <c r="L375" s="5"/>
      <c r="M375" s="5"/>
      <c r="N375" s="5"/>
    </row>
    <row r="376" spans="1:14" s="3" customFormat="1" ht="15.75">
      <c r="A376" s="31">
        <v>926</v>
      </c>
      <c r="B376" s="23"/>
      <c r="C376" s="23"/>
      <c r="D376" s="31" t="s">
        <v>77</v>
      </c>
      <c r="E376" s="11"/>
      <c r="F376" s="11">
        <f>F377</f>
        <v>38040</v>
      </c>
      <c r="G376" s="57">
        <f>G377</f>
        <v>6000</v>
      </c>
      <c r="H376" s="57">
        <f>H377</f>
        <v>0</v>
      </c>
      <c r="I376" s="57">
        <f>I377</f>
        <v>44040</v>
      </c>
      <c r="J376" s="5"/>
      <c r="K376" s="5"/>
      <c r="L376" s="5"/>
      <c r="M376" s="5"/>
      <c r="N376" s="5"/>
    </row>
    <row r="377" spans="1:14" s="47" customFormat="1" ht="15.75">
      <c r="A377" s="48"/>
      <c r="B377" s="48">
        <v>92695</v>
      </c>
      <c r="C377" s="48"/>
      <c r="D377" s="29" t="s">
        <v>11</v>
      </c>
      <c r="E377" s="41"/>
      <c r="F377" s="41">
        <f>F378+F379+F380+F381</f>
        <v>38040</v>
      </c>
      <c r="G377" s="63">
        <f>G378+G379+G380+G381</f>
        <v>6000</v>
      </c>
      <c r="H377" s="60">
        <f>H378+H379+H380+H381</f>
        <v>0</v>
      </c>
      <c r="I377" s="60">
        <f>I378+I379+I380+I381</f>
        <v>44040</v>
      </c>
      <c r="J377" s="49"/>
      <c r="K377" s="49"/>
      <c r="L377" s="49"/>
      <c r="M377" s="49"/>
      <c r="N377" s="49"/>
    </row>
    <row r="378" spans="1:14" s="3" customFormat="1" ht="15">
      <c r="A378" s="30"/>
      <c r="B378" s="30"/>
      <c r="C378" s="17">
        <v>4210</v>
      </c>
      <c r="D378" s="30" t="s">
        <v>15</v>
      </c>
      <c r="E378" s="10"/>
      <c r="F378" s="10">
        <v>5300</v>
      </c>
      <c r="G378" s="64">
        <v>6000</v>
      </c>
      <c r="H378" s="62"/>
      <c r="I378" s="62">
        <f>F378+G378-H378</f>
        <v>11300</v>
      </c>
      <c r="J378" s="5"/>
      <c r="K378" s="5"/>
      <c r="L378" s="5"/>
      <c r="M378" s="5"/>
      <c r="N378" s="5"/>
    </row>
    <row r="379" spans="1:14" s="3" customFormat="1" ht="15">
      <c r="A379" s="30"/>
      <c r="B379" s="30"/>
      <c r="C379" s="17">
        <v>4300</v>
      </c>
      <c r="D379" s="30" t="s">
        <v>16</v>
      </c>
      <c r="E379" s="10"/>
      <c r="F379" s="10">
        <v>1120</v>
      </c>
      <c r="G379" s="64"/>
      <c r="H379" s="62"/>
      <c r="I379" s="62">
        <f>F379+G379-H379</f>
        <v>1120</v>
      </c>
      <c r="J379" s="5"/>
      <c r="K379" s="5"/>
      <c r="L379" s="5"/>
      <c r="M379" s="5"/>
      <c r="N379" s="5"/>
    </row>
    <row r="380" spans="1:14" s="3" customFormat="1" ht="15">
      <c r="A380" s="83"/>
      <c r="B380" s="30"/>
      <c r="C380" s="17">
        <v>4430</v>
      </c>
      <c r="D380" s="30" t="s">
        <v>27</v>
      </c>
      <c r="E380" s="10"/>
      <c r="F380" s="10">
        <v>1120</v>
      </c>
      <c r="G380" s="64"/>
      <c r="H380" s="62"/>
      <c r="I380" s="62">
        <f>F380+G380-H380</f>
        <v>1120</v>
      </c>
      <c r="J380" s="5"/>
      <c r="K380" s="5"/>
      <c r="L380" s="5"/>
      <c r="M380" s="5"/>
      <c r="N380" s="5"/>
    </row>
    <row r="381" spans="1:14" s="3" customFormat="1" ht="57">
      <c r="A381" s="30"/>
      <c r="B381" s="82"/>
      <c r="C381" s="17">
        <v>2830</v>
      </c>
      <c r="D381" s="76" t="s">
        <v>100</v>
      </c>
      <c r="E381" s="10"/>
      <c r="F381" s="10">
        <v>30500</v>
      </c>
      <c r="G381" s="10"/>
      <c r="H381" s="12"/>
      <c r="I381" s="12">
        <f>F381+G381-H381</f>
        <v>30500</v>
      </c>
      <c r="J381" s="5"/>
      <c r="K381" s="5"/>
      <c r="L381" s="5"/>
      <c r="M381" s="5"/>
      <c r="N381" s="5"/>
    </row>
    <row r="382" spans="1:14" s="3" customFormat="1" ht="15.75">
      <c r="A382" s="35"/>
      <c r="B382" s="35"/>
      <c r="C382" s="36"/>
      <c r="D382" s="24" t="s">
        <v>108</v>
      </c>
      <c r="E382" s="11"/>
      <c r="F382" s="11">
        <f>F11+F26+F30+F39+F52+F89+F114+F137+F143+F148+F154+F259+F274+F314+F340+F362+F376</f>
        <v>34478385</v>
      </c>
      <c r="G382" s="11">
        <f>G11+G26+G30+G39+G52+G89+G114+G137+G143+G148+G154+G259+G274+G314+G340+G362+G376</f>
        <v>1924960</v>
      </c>
      <c r="H382" s="11">
        <f>H11++H26+H30+H39+H52+H89+H114+H137+H143+H148+H154+H259+H274+H314+H340+H362+H376</f>
        <v>7361708</v>
      </c>
      <c r="I382" s="11">
        <f>I11+I26+I30+I39+I52+I89+I114+I137+I143+I148+I154+I259+I274+I314+I340+I362+I376</f>
        <v>29041637</v>
      </c>
      <c r="J382" s="5"/>
      <c r="K382" s="5"/>
      <c r="L382" s="5"/>
      <c r="M382" s="5"/>
      <c r="N382" s="5"/>
    </row>
    <row r="383" spans="1:14" s="47" customFormat="1" ht="12.75">
      <c r="A383" s="51"/>
      <c r="B383" s="51"/>
      <c r="C383" s="52"/>
      <c r="D383" s="53" t="s">
        <v>122</v>
      </c>
      <c r="E383" s="54"/>
      <c r="F383" s="54">
        <f>F382</f>
        <v>34478385</v>
      </c>
      <c r="G383" s="58">
        <f>G382</f>
        <v>1924960</v>
      </c>
      <c r="H383" s="67">
        <f>H382</f>
        <v>7361708</v>
      </c>
      <c r="I383" s="67">
        <f>I385+I391</f>
        <v>29041637</v>
      </c>
      <c r="J383" s="49"/>
      <c r="K383" s="49"/>
      <c r="L383" s="49"/>
      <c r="M383" s="49"/>
      <c r="N383" s="49"/>
    </row>
    <row r="384" spans="1:14" s="3" customFormat="1" ht="12.75">
      <c r="A384" s="15"/>
      <c r="B384" s="15"/>
      <c r="C384" s="15"/>
      <c r="D384" s="38" t="s">
        <v>123</v>
      </c>
      <c r="E384" s="13"/>
      <c r="F384" s="13"/>
      <c r="G384" s="1"/>
      <c r="J384" s="5"/>
      <c r="K384" s="5"/>
      <c r="L384" s="5"/>
      <c r="M384" s="5"/>
      <c r="N384" s="5"/>
    </row>
    <row r="385" spans="1:14" s="47" customFormat="1" ht="12.75">
      <c r="A385" s="51"/>
      <c r="B385" s="51"/>
      <c r="C385" s="52"/>
      <c r="D385" s="53" t="s">
        <v>124</v>
      </c>
      <c r="E385" s="54"/>
      <c r="F385" s="54">
        <v>18320145</v>
      </c>
      <c r="G385" s="58">
        <v>555443</v>
      </c>
      <c r="H385" s="67">
        <v>5621</v>
      </c>
      <c r="I385" s="67">
        <f>F385+G385-H385</f>
        <v>18869967</v>
      </c>
      <c r="J385" s="49"/>
      <c r="K385" s="49"/>
      <c r="L385" s="49"/>
      <c r="M385" s="49"/>
      <c r="N385" s="49"/>
    </row>
    <row r="386" spans="1:14" s="3" customFormat="1" ht="12.75">
      <c r="A386" s="15"/>
      <c r="B386" s="15"/>
      <c r="C386" s="37"/>
      <c r="D386" s="38" t="s">
        <v>125</v>
      </c>
      <c r="E386" s="13"/>
      <c r="F386" s="13"/>
      <c r="G386" s="68"/>
      <c r="H386" s="69"/>
      <c r="I386" s="69"/>
      <c r="J386" s="5"/>
      <c r="K386" s="5"/>
      <c r="L386" s="5"/>
      <c r="M386" s="5"/>
      <c r="N386" s="5"/>
    </row>
    <row r="387" spans="1:14" s="3" customFormat="1" ht="12.75">
      <c r="A387" s="15"/>
      <c r="B387" s="15"/>
      <c r="C387" s="37"/>
      <c r="D387" s="38" t="s">
        <v>126</v>
      </c>
      <c r="E387" s="13"/>
      <c r="F387" s="13">
        <v>9174264</v>
      </c>
      <c r="G387" s="68">
        <v>3900</v>
      </c>
      <c r="H387" s="69">
        <v>500</v>
      </c>
      <c r="I387" s="69">
        <f aca="true" t="shared" si="10" ref="I387:I392">F387+G387-H387</f>
        <v>9177664</v>
      </c>
      <c r="J387" s="5"/>
      <c r="K387" s="5"/>
      <c r="L387" s="5"/>
      <c r="M387" s="5"/>
      <c r="N387" s="5"/>
    </row>
    <row r="388" spans="1:14" s="3" customFormat="1" ht="12.75">
      <c r="A388" s="15"/>
      <c r="B388" s="15"/>
      <c r="C388" s="37"/>
      <c r="D388" s="38" t="s">
        <v>127</v>
      </c>
      <c r="E388" s="13"/>
      <c r="F388" s="13">
        <v>385660</v>
      </c>
      <c r="G388" s="68">
        <v>9500</v>
      </c>
      <c r="H388" s="69">
        <v>600</v>
      </c>
      <c r="I388" s="69">
        <f t="shared" si="10"/>
        <v>394560</v>
      </c>
      <c r="J388" s="5"/>
      <c r="K388" s="5"/>
      <c r="L388" s="5"/>
      <c r="M388" s="5"/>
      <c r="N388" s="5"/>
    </row>
    <row r="389" spans="1:14" s="3" customFormat="1" ht="12.75">
      <c r="A389" s="15"/>
      <c r="B389" s="15"/>
      <c r="C389" s="37"/>
      <c r="D389" s="38" t="s">
        <v>128</v>
      </c>
      <c r="E389" s="13"/>
      <c r="F389" s="13">
        <v>376000</v>
      </c>
      <c r="G389" s="68">
        <v>0</v>
      </c>
      <c r="H389" s="69">
        <v>0</v>
      </c>
      <c r="I389" s="69">
        <f t="shared" si="10"/>
        <v>376000</v>
      </c>
      <c r="J389" s="5"/>
      <c r="K389" s="5"/>
      <c r="L389" s="5"/>
      <c r="M389" s="5"/>
      <c r="N389" s="5"/>
    </row>
    <row r="390" spans="1:14" s="3" customFormat="1" ht="14.25" customHeight="1">
      <c r="A390" s="15"/>
      <c r="B390" s="15"/>
      <c r="C390" s="37"/>
      <c r="D390" s="38" t="s">
        <v>129</v>
      </c>
      <c r="E390" s="14"/>
      <c r="F390" s="14">
        <v>0</v>
      </c>
      <c r="G390" s="68">
        <v>158451</v>
      </c>
      <c r="H390" s="69"/>
      <c r="I390" s="69">
        <f t="shared" si="10"/>
        <v>158451</v>
      </c>
      <c r="J390" s="5"/>
      <c r="K390" s="5"/>
      <c r="L390" s="5"/>
      <c r="M390" s="5"/>
      <c r="N390" s="5"/>
    </row>
    <row r="391" spans="1:14" s="47" customFormat="1" ht="13.5" customHeight="1">
      <c r="A391" s="51"/>
      <c r="B391" s="51"/>
      <c r="C391" s="52"/>
      <c r="D391" s="53" t="s">
        <v>130</v>
      </c>
      <c r="E391" s="54"/>
      <c r="F391" s="54">
        <v>16158240</v>
      </c>
      <c r="G391" s="54">
        <v>1369517</v>
      </c>
      <c r="H391" s="54">
        <v>7356087</v>
      </c>
      <c r="I391" s="54">
        <f t="shared" si="10"/>
        <v>10171670</v>
      </c>
      <c r="J391" s="49"/>
      <c r="K391" s="49"/>
      <c r="L391" s="49"/>
      <c r="M391" s="49"/>
      <c r="N391" s="49"/>
    </row>
    <row r="392" spans="1:14" s="3" customFormat="1" ht="12.75">
      <c r="A392" s="15"/>
      <c r="B392" s="15"/>
      <c r="C392" s="37"/>
      <c r="D392" s="38" t="s">
        <v>132</v>
      </c>
      <c r="E392" s="13"/>
      <c r="F392" s="13">
        <v>16158240</v>
      </c>
      <c r="G392" s="68">
        <v>1369517</v>
      </c>
      <c r="H392" s="69">
        <v>7356087</v>
      </c>
      <c r="I392" s="69">
        <f t="shared" si="10"/>
        <v>10171670</v>
      </c>
      <c r="J392" s="5"/>
      <c r="K392" s="5"/>
      <c r="L392" s="5"/>
      <c r="M392" s="5"/>
      <c r="N392" s="5"/>
    </row>
    <row r="393" spans="1:14" s="3" customFormat="1" ht="12.75">
      <c r="A393" s="15"/>
      <c r="B393" s="15"/>
      <c r="C393" s="15"/>
      <c r="D393" s="38" t="s">
        <v>133</v>
      </c>
      <c r="E393" s="13"/>
      <c r="F393" s="13">
        <v>0</v>
      </c>
      <c r="G393" s="68">
        <v>0</v>
      </c>
      <c r="H393" s="69">
        <v>0</v>
      </c>
      <c r="I393" s="69">
        <v>0</v>
      </c>
      <c r="J393" s="5"/>
      <c r="K393" s="5"/>
      <c r="L393" s="5"/>
      <c r="M393" s="5"/>
      <c r="N393" s="5"/>
    </row>
    <row r="394" spans="1:14" s="3" customFormat="1" ht="12.75">
      <c r="A394" s="15"/>
      <c r="B394" s="15"/>
      <c r="C394" s="15"/>
      <c r="D394" s="38"/>
      <c r="E394" s="13"/>
      <c r="F394" s="13"/>
      <c r="G394" s="1"/>
      <c r="J394" s="5"/>
      <c r="K394" s="5"/>
      <c r="L394" s="5"/>
      <c r="M394" s="5"/>
      <c r="N394" s="5"/>
    </row>
    <row r="395" spans="1:14" s="3" customFormat="1" ht="12.75">
      <c r="A395" s="15"/>
      <c r="B395" s="15"/>
      <c r="C395" s="15"/>
      <c r="D395" s="38"/>
      <c r="E395" s="13"/>
      <c r="F395" s="13"/>
      <c r="G395"/>
      <c r="H395" s="5"/>
      <c r="I395" s="5"/>
      <c r="J395" s="5"/>
      <c r="K395" s="5"/>
      <c r="L395" s="5"/>
      <c r="M395" s="5"/>
      <c r="N395" s="5"/>
    </row>
    <row r="396" spans="1:14" s="3" customFormat="1" ht="12.75">
      <c r="A396" s="15"/>
      <c r="B396" s="15"/>
      <c r="C396" s="15"/>
      <c r="D396" s="38"/>
      <c r="E396" s="13"/>
      <c r="F396" s="13"/>
      <c r="G396"/>
      <c r="H396" s="5"/>
      <c r="I396" s="5"/>
      <c r="J396" s="5"/>
      <c r="K396" s="5"/>
      <c r="L396" s="5"/>
      <c r="M396" s="5"/>
      <c r="N396" s="5"/>
    </row>
    <row r="397" spans="1:14" s="3" customFormat="1" ht="12.75">
      <c r="A397" s="15"/>
      <c r="B397" s="15"/>
      <c r="C397" s="15"/>
      <c r="D397" s="38"/>
      <c r="E397" s="13"/>
      <c r="F397" s="13"/>
      <c r="G397"/>
      <c r="H397" s="5"/>
      <c r="I397" s="5"/>
      <c r="J397" s="5"/>
      <c r="K397" s="5"/>
      <c r="L397" s="5"/>
      <c r="M397" s="5"/>
      <c r="N397" s="5"/>
    </row>
    <row r="398" spans="1:14" s="3" customFormat="1" ht="12.75">
      <c r="A398" s="15"/>
      <c r="B398" s="15"/>
      <c r="C398" s="15"/>
      <c r="D398" s="15"/>
      <c r="E398" s="13"/>
      <c r="F398" s="13"/>
      <c r="G398"/>
      <c r="H398" s="5"/>
      <c r="I398" s="5"/>
      <c r="J398" s="5"/>
      <c r="K398" s="5"/>
      <c r="L398" s="5"/>
      <c r="M398" s="5"/>
      <c r="N398" s="5"/>
    </row>
    <row r="399" spans="1:14" s="3" customFormat="1" ht="12.75">
      <c r="A399" s="15"/>
      <c r="B399" s="15"/>
      <c r="C399" s="15"/>
      <c r="D399" s="15"/>
      <c r="E399" s="15"/>
      <c r="F399" s="15"/>
      <c r="G399"/>
      <c r="H399" s="5"/>
      <c r="I399" s="5"/>
      <c r="J399" s="5"/>
      <c r="K399" s="5"/>
      <c r="L399" s="5"/>
      <c r="M399" s="5"/>
      <c r="N399" s="5"/>
    </row>
    <row r="400" spans="1:14" s="3" customFormat="1" ht="12.75">
      <c r="A400" s="15"/>
      <c r="B400" s="15"/>
      <c r="C400" s="15"/>
      <c r="D400" s="15"/>
      <c r="E400" s="15"/>
      <c r="F400" s="15"/>
      <c r="G400"/>
      <c r="H400" s="5"/>
      <c r="I400" s="5"/>
      <c r="J400" s="5"/>
      <c r="K400" s="5"/>
      <c r="L400" s="5"/>
      <c r="M400" s="5"/>
      <c r="N400" s="5"/>
    </row>
    <row r="401" spans="1:14" s="3" customFormat="1" ht="12.75">
      <c r="A401" s="15"/>
      <c r="B401" s="15"/>
      <c r="C401" s="15"/>
      <c r="D401" s="15"/>
      <c r="E401" s="15"/>
      <c r="F401" s="15"/>
      <c r="G401"/>
      <c r="H401" s="5"/>
      <c r="I401" s="5"/>
      <c r="J401" s="5"/>
      <c r="K401" s="5"/>
      <c r="L401" s="5"/>
      <c r="M401" s="5"/>
      <c r="N401" s="5"/>
    </row>
    <row r="402" spans="1:14" s="3" customFormat="1" ht="12.75">
      <c r="A402" s="15"/>
      <c r="B402" s="15"/>
      <c r="C402" s="15"/>
      <c r="D402" s="15"/>
      <c r="E402" s="15"/>
      <c r="F402" s="15"/>
      <c r="G402"/>
      <c r="H402" s="5"/>
      <c r="I402" s="5"/>
      <c r="J402" s="5"/>
      <c r="K402" s="5"/>
      <c r="L402" s="5"/>
      <c r="M402" s="5"/>
      <c r="N402" s="5"/>
    </row>
    <row r="403" spans="1:14" s="3" customFormat="1" ht="12.75">
      <c r="A403" s="15"/>
      <c r="B403" s="15"/>
      <c r="C403" s="15"/>
      <c r="D403" s="15"/>
      <c r="E403" s="15"/>
      <c r="F403" s="15"/>
      <c r="G403"/>
      <c r="H403" s="5"/>
      <c r="I403" s="5"/>
      <c r="J403" s="5"/>
      <c r="K403" s="5"/>
      <c r="L403" s="5"/>
      <c r="M403" s="5"/>
      <c r="N403" s="5"/>
    </row>
    <row r="404" spans="1:14" s="3" customFormat="1" ht="12.75">
      <c r="A404" s="15"/>
      <c r="B404" s="15"/>
      <c r="C404" s="15"/>
      <c r="D404" s="15"/>
      <c r="E404" s="15"/>
      <c r="F404" s="15"/>
      <c r="G404"/>
      <c r="H404" s="5"/>
      <c r="I404" s="5"/>
      <c r="J404" s="5"/>
      <c r="K404" s="5"/>
      <c r="L404" s="5"/>
      <c r="M404" s="5"/>
      <c r="N404" s="5"/>
    </row>
    <row r="405" spans="1:14" s="3" customFormat="1" ht="12.75">
      <c r="A405" s="15"/>
      <c r="B405" s="15"/>
      <c r="C405" s="15"/>
      <c r="D405" s="15"/>
      <c r="E405" s="15"/>
      <c r="F405" s="15"/>
      <c r="G405"/>
      <c r="H405" s="5"/>
      <c r="I405" s="5"/>
      <c r="J405" s="5"/>
      <c r="K405" s="5"/>
      <c r="L405" s="5"/>
      <c r="M405" s="5"/>
      <c r="N405" s="5"/>
    </row>
    <row r="406" spans="1:14" s="3" customFormat="1" ht="12.75">
      <c r="A406" s="15"/>
      <c r="B406" s="15"/>
      <c r="C406" s="15"/>
      <c r="D406" s="15"/>
      <c r="E406" s="15"/>
      <c r="F406" s="15"/>
      <c r="G406"/>
      <c r="H406" s="5"/>
      <c r="I406" s="5"/>
      <c r="J406" s="5"/>
      <c r="K406" s="5"/>
      <c r="L406" s="5"/>
      <c r="M406" s="5"/>
      <c r="N406" s="5"/>
    </row>
    <row r="407" spans="1:14" s="3" customFormat="1" ht="12.75">
      <c r="A407" s="15"/>
      <c r="B407" s="15"/>
      <c r="C407" s="15"/>
      <c r="D407" s="15"/>
      <c r="E407" s="15"/>
      <c r="F407" s="15"/>
      <c r="G407"/>
      <c r="H407" s="5"/>
      <c r="I407" s="5"/>
      <c r="J407" s="5"/>
      <c r="K407" s="5"/>
      <c r="L407" s="5"/>
      <c r="M407" s="5"/>
      <c r="N407" s="5"/>
    </row>
    <row r="408" spans="1:14" s="3" customFormat="1" ht="12.75">
      <c r="A408" s="15"/>
      <c r="B408" s="15"/>
      <c r="C408" s="15"/>
      <c r="D408" s="15"/>
      <c r="E408" s="15"/>
      <c r="F408" s="15"/>
      <c r="G408"/>
      <c r="H408" s="5"/>
      <c r="I408" s="5"/>
      <c r="J408" s="5"/>
      <c r="K408" s="5"/>
      <c r="L408" s="5"/>
      <c r="M408" s="5"/>
      <c r="N408" s="5"/>
    </row>
    <row r="409" spans="1:14" s="3" customFormat="1" ht="12.75">
      <c r="A409" s="16"/>
      <c r="B409" s="16"/>
      <c r="C409" s="16"/>
      <c r="D409" s="16"/>
      <c r="E409" s="16"/>
      <c r="F409" s="16"/>
      <c r="G409"/>
      <c r="H409" s="5"/>
      <c r="I409" s="5"/>
      <c r="J409" s="5"/>
      <c r="K409" s="5"/>
      <c r="L409" s="5"/>
      <c r="M409" s="5"/>
      <c r="N409" s="5"/>
    </row>
    <row r="410" spans="1:14" s="3" customFormat="1" ht="12.75">
      <c r="A410" s="16"/>
      <c r="B410" s="16"/>
      <c r="C410" s="16"/>
      <c r="D410" s="16"/>
      <c r="E410" s="16"/>
      <c r="F410" s="16"/>
      <c r="G410"/>
      <c r="H410" s="5"/>
      <c r="I410" s="5"/>
      <c r="J410" s="5"/>
      <c r="K410" s="5"/>
      <c r="L410" s="5"/>
      <c r="M410" s="5"/>
      <c r="N410" s="5"/>
    </row>
    <row r="411" spans="1:14" s="3" customFormat="1" ht="12.75">
      <c r="A411" s="16"/>
      <c r="B411" s="16"/>
      <c r="C411" s="16"/>
      <c r="D411" s="16"/>
      <c r="E411" s="16"/>
      <c r="F411" s="16"/>
      <c r="G411"/>
      <c r="H411" s="5"/>
      <c r="I411" s="5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/>
      <c r="H412" s="5"/>
      <c r="I412" s="5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/>
      <c r="H413" s="5"/>
      <c r="I413" s="5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/>
      <c r="H414" s="5"/>
      <c r="I414" s="5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/>
      <c r="H415" s="5"/>
      <c r="I415" s="5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/>
      <c r="H416" s="5"/>
      <c r="I416" s="5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/>
      <c r="H417" s="5"/>
      <c r="I417" s="5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/>
      <c r="H418" s="5"/>
      <c r="I418" s="5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/>
      <c r="H419" s="5"/>
      <c r="I419" s="5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/>
      <c r="H420" s="5"/>
      <c r="I420" s="5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/>
      <c r="H421" s="5"/>
      <c r="I421" s="5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/>
      <c r="H422" s="5"/>
      <c r="I422" s="5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/>
      <c r="H423" s="5"/>
      <c r="I423" s="5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/>
      <c r="H424" s="5"/>
      <c r="I424" s="5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/>
      <c r="H425" s="5"/>
      <c r="I425" s="5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/>
      <c r="H426" s="5"/>
      <c r="I426" s="5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/>
      <c r="H427" s="5"/>
      <c r="I427" s="5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/>
      <c r="H428" s="5"/>
      <c r="I428" s="5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/>
      <c r="H429" s="5"/>
      <c r="I429" s="5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/>
      <c r="H430" s="5"/>
      <c r="I430" s="5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/>
      <c r="H431" s="5"/>
      <c r="I431" s="5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/>
      <c r="H432" s="5"/>
      <c r="I432" s="5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/>
      <c r="H433" s="5"/>
      <c r="I433" s="5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/>
      <c r="H434" s="5"/>
      <c r="I434" s="5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/>
      <c r="H435" s="5"/>
      <c r="I435" s="5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/>
      <c r="H436" s="5"/>
      <c r="I436" s="5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/>
      <c r="H437" s="5"/>
      <c r="I437" s="5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/>
      <c r="H438" s="5"/>
      <c r="I438" s="5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/>
      <c r="H439" s="5"/>
      <c r="I439" s="5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/>
      <c r="H440" s="5"/>
      <c r="I440" s="5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/>
      <c r="H441" s="5"/>
      <c r="I441" s="5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/>
      <c r="H442" s="5"/>
      <c r="I442" s="5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/>
      <c r="H443" s="5"/>
      <c r="I443" s="5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/>
      <c r="H444" s="5"/>
      <c r="I444" s="5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/>
      <c r="H445" s="5"/>
      <c r="I445" s="5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/>
      <c r="H446" s="5"/>
      <c r="I446" s="5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/>
      <c r="H447" s="5"/>
      <c r="I447" s="5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/>
      <c r="H448" s="5"/>
      <c r="I448" s="5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/>
      <c r="H449" s="5"/>
      <c r="I449" s="5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/>
      <c r="H450" s="5"/>
      <c r="I450" s="5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/>
      <c r="H451" s="5"/>
      <c r="I451" s="5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/>
      <c r="H452" s="5"/>
      <c r="I452" s="5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/>
      <c r="H453" s="5"/>
      <c r="I453" s="5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/>
      <c r="H454" s="5"/>
      <c r="I454" s="5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/>
      <c r="H455" s="5"/>
      <c r="I455" s="5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/>
      <c r="H456" s="5"/>
      <c r="I456" s="5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/>
      <c r="H457" s="5"/>
      <c r="I457" s="5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/>
      <c r="H458" s="5"/>
      <c r="I458" s="5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/>
      <c r="H459" s="5"/>
      <c r="I459" s="5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/>
      <c r="H460" s="5"/>
      <c r="I460" s="5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/>
      <c r="H461" s="5"/>
      <c r="I461" s="5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/>
      <c r="H462" s="5"/>
      <c r="I462" s="5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/>
      <c r="H463" s="5"/>
      <c r="I463" s="5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/>
      <c r="H464" s="5"/>
      <c r="I464" s="5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/>
      <c r="H465" s="5"/>
      <c r="I465" s="5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/>
      <c r="H466" s="5"/>
      <c r="I466" s="5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/>
      <c r="H467" s="5"/>
      <c r="I467" s="5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/>
      <c r="H468" s="5"/>
      <c r="I468" s="5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/>
      <c r="H469" s="5"/>
      <c r="I469" s="5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/>
      <c r="H470" s="5"/>
      <c r="I470" s="5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/>
      <c r="H471" s="5"/>
      <c r="I471" s="5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/>
      <c r="H472" s="5"/>
      <c r="I472" s="5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/>
      <c r="H473" s="5"/>
      <c r="I473" s="5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/>
      <c r="H474" s="5"/>
      <c r="I474" s="5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/>
      <c r="H475" s="5"/>
      <c r="I475" s="5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/>
      <c r="H476" s="5"/>
      <c r="I476" s="5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/>
      <c r="H477" s="5"/>
      <c r="I477" s="5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/>
      <c r="H478" s="5"/>
      <c r="I478" s="5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/>
      <c r="H479" s="5"/>
      <c r="I479" s="5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/>
      <c r="H480" s="5"/>
      <c r="I480" s="5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/>
      <c r="H481" s="5"/>
      <c r="I481" s="5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/>
      <c r="H482" s="5"/>
      <c r="I482" s="5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/>
      <c r="H483" s="5"/>
      <c r="I483" s="5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/>
      <c r="H484" s="5"/>
      <c r="I484" s="5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/>
      <c r="H485" s="5"/>
      <c r="I485" s="5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/>
      <c r="H486" s="5"/>
      <c r="I486" s="5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/>
      <c r="H487" s="5"/>
      <c r="I487" s="5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/>
      <c r="H488" s="5"/>
      <c r="I488" s="5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/>
      <c r="H489" s="5"/>
      <c r="I489" s="5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/>
      <c r="H490" s="5"/>
      <c r="I490" s="5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/>
      <c r="H491" s="5"/>
      <c r="I491" s="5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/>
      <c r="H492" s="5"/>
      <c r="I492" s="5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/>
      <c r="H493" s="5"/>
      <c r="I493" s="5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/>
      <c r="H494" s="5"/>
      <c r="I494" s="5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/>
      <c r="H495" s="5"/>
      <c r="I495" s="5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/>
      <c r="H496" s="5"/>
      <c r="I496" s="5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/>
      <c r="H497" s="5"/>
      <c r="I497" s="5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/>
      <c r="H498" s="5"/>
      <c r="I498" s="5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/>
      <c r="H499" s="5"/>
      <c r="I499" s="5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/>
      <c r="H500" s="5"/>
      <c r="I500" s="5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/>
      <c r="H501" s="5"/>
      <c r="I501" s="5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/>
      <c r="H502" s="5"/>
      <c r="I502" s="5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/>
      <c r="H503" s="5"/>
      <c r="I503" s="5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/>
      <c r="H504" s="5"/>
      <c r="I504" s="5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/>
      <c r="H505" s="5"/>
      <c r="I505" s="5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/>
      <c r="H506" s="5"/>
      <c r="I506" s="5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/>
      <c r="H507" s="5"/>
      <c r="I507" s="5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/>
      <c r="H508" s="5"/>
      <c r="I508" s="5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/>
      <c r="H509" s="5"/>
      <c r="I509" s="5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/>
      <c r="H510" s="5"/>
      <c r="I510" s="5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/>
      <c r="H511" s="5"/>
      <c r="I511" s="5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/>
      <c r="H512" s="5"/>
      <c r="I512" s="5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/>
      <c r="H513" s="5"/>
      <c r="I513" s="5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/>
      <c r="H514" s="5"/>
      <c r="I514" s="5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/>
      <c r="H515" s="5"/>
      <c r="I515" s="5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/>
      <c r="H516" s="5"/>
      <c r="I516" s="5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/>
      <c r="H517" s="5"/>
      <c r="I517" s="5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/>
      <c r="H518" s="5"/>
      <c r="I518" s="5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/>
      <c r="H519" s="5"/>
      <c r="I519" s="5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/>
      <c r="H520" s="5"/>
      <c r="I520" s="5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/>
      <c r="H521" s="5"/>
      <c r="I521" s="5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/>
      <c r="H522" s="5"/>
      <c r="I522" s="5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/>
      <c r="H523" s="5"/>
      <c r="I523" s="5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/>
      <c r="H524" s="5"/>
      <c r="I524" s="5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/>
      <c r="H525" s="5"/>
      <c r="I525" s="5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/>
      <c r="H526" s="5"/>
      <c r="I526" s="5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/>
      <c r="H527" s="5"/>
      <c r="I527" s="5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/>
      <c r="H528" s="5"/>
      <c r="I528" s="5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/>
      <c r="H529" s="5"/>
      <c r="I529" s="5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/>
      <c r="H530" s="5"/>
      <c r="I530" s="5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/>
      <c r="H531" s="5"/>
      <c r="I531" s="5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/>
      <c r="H532" s="5"/>
      <c r="I532" s="5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/>
      <c r="H533" s="5"/>
      <c r="I533" s="5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/>
      <c r="H534" s="5"/>
      <c r="I534" s="5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/>
      <c r="H535" s="5"/>
      <c r="I535" s="5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/>
      <c r="H536" s="5"/>
      <c r="I536" s="5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/>
      <c r="H537" s="5"/>
      <c r="I537" s="5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/>
      <c r="H538" s="5"/>
      <c r="I538" s="5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/>
      <c r="H539" s="5"/>
      <c r="I539" s="5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/>
      <c r="H540" s="5"/>
      <c r="I540" s="5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/>
      <c r="H541" s="5"/>
      <c r="I541" s="5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/>
      <c r="H542" s="5"/>
      <c r="I542" s="5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/>
      <c r="H543" s="5"/>
      <c r="I543" s="5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/>
      <c r="H544" s="5"/>
      <c r="I544" s="5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/>
      <c r="H545" s="5"/>
      <c r="I545" s="5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/>
      <c r="H546" s="5"/>
      <c r="I546" s="5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/>
      <c r="H547" s="5"/>
      <c r="I547" s="5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/>
      <c r="H548" s="5"/>
      <c r="I548" s="5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/>
      <c r="H549" s="5"/>
      <c r="I549" s="5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/>
      <c r="H550" s="5"/>
      <c r="I550" s="5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/>
      <c r="H551" s="5"/>
      <c r="I551" s="5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/>
      <c r="H552" s="5"/>
      <c r="I552" s="5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/>
      <c r="H553" s="5"/>
      <c r="I553" s="5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/>
      <c r="H554" s="5"/>
      <c r="I554" s="5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/>
      <c r="H555" s="5"/>
      <c r="I555" s="5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/>
      <c r="H556" s="5"/>
      <c r="I556" s="5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/>
      <c r="H557" s="5"/>
      <c r="I557" s="5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/>
      <c r="H558" s="5"/>
      <c r="I558" s="5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/>
      <c r="H559" s="5"/>
      <c r="I559" s="5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/>
      <c r="H560" s="5"/>
      <c r="I560" s="5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/>
      <c r="H561" s="5"/>
      <c r="I561" s="5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/>
      <c r="H562" s="5"/>
      <c r="I562" s="5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/>
      <c r="H563" s="5"/>
      <c r="I563" s="5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/>
      <c r="H564" s="5"/>
      <c r="I564" s="5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/>
      <c r="H565" s="5"/>
      <c r="I565" s="5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/>
      <c r="H566" s="5"/>
      <c r="I566" s="5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/>
      <c r="H567" s="5"/>
      <c r="I567" s="5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/>
      <c r="H568" s="5"/>
      <c r="I568" s="5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/>
      <c r="H569" s="5"/>
      <c r="I569" s="5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/>
      <c r="H570" s="5"/>
      <c r="I570" s="5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/>
      <c r="H571" s="5"/>
      <c r="I571" s="5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/>
      <c r="H572" s="5"/>
      <c r="I572" s="5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/>
      <c r="H573" s="5"/>
      <c r="I573" s="5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/>
      <c r="H574" s="5"/>
      <c r="I574" s="5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/>
      <c r="H575" s="5"/>
      <c r="I575" s="5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/>
      <c r="H576" s="5"/>
      <c r="I576" s="5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/>
      <c r="H577" s="5"/>
      <c r="I577" s="5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/>
      <c r="H578" s="5"/>
      <c r="I578" s="5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/>
      <c r="H579" s="5"/>
      <c r="I579" s="5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/>
      <c r="H580" s="5"/>
      <c r="I580" s="5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/>
      <c r="H581" s="5"/>
      <c r="I581" s="5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/>
      <c r="H582" s="5"/>
      <c r="I582" s="5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/>
      <c r="H583" s="5"/>
      <c r="I583" s="5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/>
      <c r="H584" s="5"/>
      <c r="I584" s="5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/>
      <c r="H585" s="5"/>
      <c r="I585" s="5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/>
      <c r="H586" s="5"/>
      <c r="I586" s="5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/>
      <c r="H587" s="5"/>
      <c r="I587" s="5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/>
      <c r="H588" s="5"/>
      <c r="I588" s="5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/>
      <c r="H589" s="5"/>
      <c r="I589" s="5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/>
      <c r="H590" s="5"/>
      <c r="I590" s="5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/>
      <c r="H591" s="5"/>
      <c r="I591" s="5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/>
      <c r="H592" s="5"/>
      <c r="I592" s="5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/>
      <c r="H593" s="5"/>
      <c r="I593" s="5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/>
      <c r="H594" s="5"/>
      <c r="I594" s="5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/>
      <c r="H595" s="5"/>
      <c r="I595" s="5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/>
      <c r="H596" s="5"/>
      <c r="I596" s="5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/>
      <c r="H597" s="5"/>
      <c r="I597" s="5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/>
      <c r="H598" s="5"/>
      <c r="I598" s="5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/>
      <c r="H599" s="5"/>
      <c r="I599" s="5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/>
      <c r="H600" s="5"/>
      <c r="I600" s="5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/>
      <c r="H601" s="5"/>
      <c r="I601" s="5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/>
      <c r="H602" s="5"/>
      <c r="I602" s="5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/>
      <c r="H603" s="5"/>
      <c r="I603" s="5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/>
      <c r="H604" s="5"/>
      <c r="I604" s="5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/>
      <c r="H605" s="5"/>
      <c r="I605" s="5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/>
      <c r="H606" s="5"/>
      <c r="I606" s="5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/>
      <c r="H607" s="5"/>
      <c r="I607" s="5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/>
      <c r="H608" s="5"/>
      <c r="I608" s="5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/>
      <c r="H609" s="5"/>
      <c r="I609" s="5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/>
      <c r="H610" s="5"/>
      <c r="I610" s="5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/>
      <c r="H611" s="5"/>
      <c r="I611" s="5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/>
      <c r="H612" s="5"/>
      <c r="I612" s="5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/>
      <c r="H613" s="5"/>
      <c r="I613" s="5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/>
      <c r="H614" s="5"/>
      <c r="I614" s="5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/>
      <c r="H615" s="5"/>
      <c r="I615" s="5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/>
      <c r="H616" s="5"/>
      <c r="I616" s="5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/>
      <c r="H617" s="5"/>
      <c r="I617" s="5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/>
      <c r="H618" s="5"/>
      <c r="I618" s="5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/>
      <c r="H619" s="5"/>
      <c r="I619" s="5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/>
      <c r="H620" s="5"/>
      <c r="I620" s="5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/>
      <c r="H621" s="5"/>
      <c r="I621" s="5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/>
      <c r="H622" s="5"/>
      <c r="I622" s="5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/>
      <c r="H623" s="5"/>
      <c r="I623" s="5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/>
      <c r="H624" s="5"/>
      <c r="I624" s="5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/>
      <c r="H625" s="5"/>
      <c r="I625" s="5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/>
      <c r="H626" s="5"/>
      <c r="I626" s="5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/>
      <c r="H627" s="5"/>
      <c r="I627" s="5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/>
      <c r="H628" s="5"/>
      <c r="I628" s="5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/>
      <c r="H629" s="5"/>
      <c r="I629" s="5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/>
      <c r="H630" s="5"/>
      <c r="I630" s="5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/>
      <c r="H631" s="5"/>
      <c r="I631" s="5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/>
      <c r="H632" s="5"/>
      <c r="I632" s="5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/>
      <c r="H633" s="5"/>
      <c r="I633" s="5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/>
      <c r="H634" s="5"/>
      <c r="I634" s="5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/>
      <c r="H635" s="5"/>
      <c r="I635" s="5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/>
      <c r="H636" s="5"/>
      <c r="I636" s="5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/>
      <c r="H637" s="5"/>
      <c r="I637" s="5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/>
      <c r="H638" s="5"/>
      <c r="I638" s="5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/>
      <c r="H639" s="5"/>
      <c r="I639" s="5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/>
      <c r="H640" s="5"/>
      <c r="I640" s="5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/>
      <c r="H641" s="5"/>
      <c r="I641" s="5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/>
      <c r="H642" s="5"/>
      <c r="I642" s="5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/>
      <c r="H643" s="5"/>
      <c r="I643" s="5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/>
      <c r="H644" s="5"/>
      <c r="I644" s="5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/>
      <c r="H645" s="5"/>
      <c r="I645" s="5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/>
      <c r="H646" s="5"/>
      <c r="I646" s="5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/>
      <c r="H647" s="5"/>
      <c r="I647" s="5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/>
      <c r="H648" s="5"/>
      <c r="I648" s="5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/>
      <c r="H649" s="5"/>
      <c r="I649" s="5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/>
      <c r="H650" s="5"/>
      <c r="I650" s="5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/>
      <c r="H651" s="5"/>
      <c r="I651" s="5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/>
      <c r="H652" s="5"/>
      <c r="I652" s="5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/>
      <c r="H653" s="5"/>
      <c r="I653" s="5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/>
      <c r="H654" s="5"/>
      <c r="I654" s="5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/>
      <c r="H655" s="5"/>
      <c r="I655" s="5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/>
      <c r="H656" s="5"/>
      <c r="I656" s="5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/>
      <c r="H657" s="5"/>
      <c r="I657" s="5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/>
      <c r="H658" s="5"/>
      <c r="I658" s="5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/>
      <c r="H659" s="5"/>
      <c r="I659" s="5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/>
      <c r="H660" s="5"/>
      <c r="I660" s="5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/>
      <c r="H661" s="5"/>
      <c r="I661" s="5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/>
      <c r="H662" s="5"/>
      <c r="I662" s="5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/>
      <c r="H663" s="5"/>
      <c r="I663" s="5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/>
      <c r="H664" s="5"/>
      <c r="I664" s="5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/>
      <c r="H665" s="5"/>
      <c r="I665" s="5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/>
      <c r="H666" s="5"/>
      <c r="I666" s="5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/>
      <c r="H667" s="5"/>
      <c r="I667" s="5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/>
      <c r="H668" s="5"/>
      <c r="I668" s="5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/>
      <c r="H669" s="5"/>
      <c r="I669" s="5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/>
      <c r="H670" s="5"/>
      <c r="I670" s="5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/>
      <c r="H671" s="5"/>
      <c r="I671" s="5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/>
      <c r="H672" s="5"/>
      <c r="I672" s="5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/>
      <c r="H673" s="5"/>
      <c r="I673" s="5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/>
      <c r="H674" s="5"/>
      <c r="I674" s="5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/>
      <c r="H675" s="5"/>
      <c r="I675" s="5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/>
      <c r="H676" s="5"/>
      <c r="I676" s="5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/>
      <c r="H677" s="5"/>
      <c r="I677" s="5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/>
      <c r="H678" s="5"/>
      <c r="I678" s="5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/>
      <c r="H679" s="5"/>
      <c r="I679" s="5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/>
      <c r="H680" s="5"/>
      <c r="I680" s="5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/>
      <c r="H681" s="5"/>
      <c r="I681" s="5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/>
      <c r="H682" s="5"/>
      <c r="I682" s="5"/>
      <c r="J682" s="5"/>
      <c r="K682" s="5"/>
      <c r="L682" s="5"/>
      <c r="M682" s="5"/>
      <c r="N682" s="5"/>
    </row>
    <row r="683" spans="1:14" s="1" customFormat="1" ht="12.75">
      <c r="A683" s="16"/>
      <c r="B683" s="16"/>
      <c r="C683" s="16"/>
      <c r="D683" s="16"/>
      <c r="E683" s="16"/>
      <c r="F683" s="16"/>
      <c r="G683"/>
      <c r="H683" s="5"/>
      <c r="I683" s="5"/>
      <c r="J683" s="5"/>
      <c r="K683" s="5"/>
      <c r="L683" s="5"/>
      <c r="M683" s="5"/>
      <c r="N683"/>
    </row>
    <row r="684" spans="1:14" s="1" customFormat="1" ht="12.75">
      <c r="A684" s="16"/>
      <c r="B684" s="16"/>
      <c r="C684" s="16"/>
      <c r="D684" s="16"/>
      <c r="E684" s="16"/>
      <c r="F684" s="16"/>
      <c r="G684"/>
      <c r="H684" s="5"/>
      <c r="I684" s="5"/>
      <c r="J684" s="5"/>
      <c r="K684" s="5"/>
      <c r="L684" s="5"/>
      <c r="M684" s="5"/>
      <c r="N684"/>
    </row>
    <row r="685" spans="1:14" s="1" customFormat="1" ht="12.75">
      <c r="A685" s="16"/>
      <c r="B685" s="16"/>
      <c r="C685" s="16"/>
      <c r="D685" s="16"/>
      <c r="E685" s="16"/>
      <c r="F685" s="16"/>
      <c r="G685"/>
      <c r="H685" s="5"/>
      <c r="I685" s="5"/>
      <c r="J685" s="5"/>
      <c r="K685" s="5"/>
      <c r="L685" s="5"/>
      <c r="M685" s="5"/>
      <c r="N685"/>
    </row>
    <row r="686" spans="1:14" s="1" customFormat="1" ht="12.75">
      <c r="A686" s="16"/>
      <c r="B686" s="16"/>
      <c r="C686" s="16"/>
      <c r="D686" s="16"/>
      <c r="E686" s="16"/>
      <c r="F686" s="16"/>
      <c r="G686"/>
      <c r="H686" s="5"/>
      <c r="I686" s="5"/>
      <c r="J686" s="5"/>
      <c r="K686" s="5"/>
      <c r="L686" s="5"/>
      <c r="M686" s="5"/>
      <c r="N686"/>
    </row>
    <row r="687" spans="1:14" s="1" customFormat="1" ht="12.75">
      <c r="A687" s="16"/>
      <c r="B687" s="16"/>
      <c r="C687" s="16"/>
      <c r="D687" s="16"/>
      <c r="E687" s="16"/>
      <c r="F687" s="16"/>
      <c r="G687"/>
      <c r="H687" s="5"/>
      <c r="I687" s="5"/>
      <c r="J687" s="5"/>
      <c r="K687" s="5"/>
      <c r="L687" s="5"/>
      <c r="M687" s="5"/>
      <c r="N687"/>
    </row>
    <row r="688" spans="1:14" s="1" customFormat="1" ht="12.75">
      <c r="A688" s="16"/>
      <c r="B688" s="16"/>
      <c r="C688" s="16"/>
      <c r="D688" s="16"/>
      <c r="E688" s="16"/>
      <c r="F688" s="16"/>
      <c r="G688"/>
      <c r="H688" s="5"/>
      <c r="I688" s="5"/>
      <c r="J688" s="5"/>
      <c r="K688" s="5"/>
      <c r="L688" s="5"/>
      <c r="M688" s="5"/>
      <c r="N688"/>
    </row>
    <row r="689" spans="1:14" s="1" customFormat="1" ht="12.75">
      <c r="A689" s="16"/>
      <c r="B689" s="16"/>
      <c r="C689" s="16"/>
      <c r="D689" s="16"/>
      <c r="E689" s="16"/>
      <c r="F689" s="16"/>
      <c r="G689"/>
      <c r="H689" s="5"/>
      <c r="I689" s="5"/>
      <c r="J689" s="5"/>
      <c r="K689" s="5"/>
      <c r="L689" s="5"/>
      <c r="M689" s="5"/>
      <c r="N689"/>
    </row>
    <row r="690" spans="1:14" s="1" customFormat="1" ht="12.75">
      <c r="A690" s="16"/>
      <c r="B690" s="16"/>
      <c r="C690" s="16"/>
      <c r="D690" s="16"/>
      <c r="E690" s="16"/>
      <c r="F690" s="16"/>
      <c r="G690"/>
      <c r="H690" s="5"/>
      <c r="I690" s="5"/>
      <c r="J690" s="5"/>
      <c r="K690" s="5"/>
      <c r="L690" s="5"/>
      <c r="M690" s="5"/>
      <c r="N690"/>
    </row>
    <row r="691" spans="1:14" s="1" customFormat="1" ht="12.75">
      <c r="A691" s="16"/>
      <c r="B691" s="16"/>
      <c r="C691" s="16"/>
      <c r="D691" s="16"/>
      <c r="E691" s="16"/>
      <c r="F691" s="16"/>
      <c r="G691"/>
      <c r="H691" s="5"/>
      <c r="I691" s="5"/>
      <c r="J691" s="5"/>
      <c r="K691" s="5"/>
      <c r="L691" s="5"/>
      <c r="M691" s="5"/>
      <c r="N691"/>
    </row>
    <row r="692" spans="1:14" s="1" customFormat="1" ht="12.75">
      <c r="A692" s="16"/>
      <c r="B692" s="16"/>
      <c r="C692" s="16"/>
      <c r="D692" s="16"/>
      <c r="E692" s="16"/>
      <c r="F692" s="16"/>
      <c r="G692"/>
      <c r="H692" s="5"/>
      <c r="I692" s="5"/>
      <c r="J692" s="5"/>
      <c r="K692" s="5"/>
      <c r="L692" s="5"/>
      <c r="M692" s="5"/>
      <c r="N692"/>
    </row>
    <row r="693" spans="1:14" s="1" customFormat="1" ht="12.75">
      <c r="A693" s="16"/>
      <c r="B693" s="16"/>
      <c r="C693" s="16"/>
      <c r="D693" s="16"/>
      <c r="E693" s="16"/>
      <c r="F693" s="16"/>
      <c r="G693"/>
      <c r="H693" s="5"/>
      <c r="I693" s="5"/>
      <c r="J693" s="5"/>
      <c r="K693" s="5"/>
      <c r="L693" s="5"/>
      <c r="M693" s="5"/>
      <c r="N693"/>
    </row>
    <row r="694" spans="1:14" s="1" customFormat="1" ht="12.75">
      <c r="A694" s="16"/>
      <c r="B694" s="16"/>
      <c r="C694" s="16"/>
      <c r="D694" s="16"/>
      <c r="E694" s="16"/>
      <c r="F694" s="16"/>
      <c r="G694"/>
      <c r="H694" s="5"/>
      <c r="I694" s="5"/>
      <c r="J694" s="5"/>
      <c r="K694" s="5"/>
      <c r="L694" s="5"/>
      <c r="M694" s="5"/>
      <c r="N694"/>
    </row>
    <row r="695" spans="1:14" s="1" customFormat="1" ht="12.75">
      <c r="A695" s="16"/>
      <c r="B695" s="16"/>
      <c r="C695" s="16"/>
      <c r="D695" s="16"/>
      <c r="E695" s="16"/>
      <c r="F695" s="16"/>
      <c r="G695"/>
      <c r="H695" s="5"/>
      <c r="I695" s="5"/>
      <c r="J695" s="5"/>
      <c r="K695" s="5"/>
      <c r="L695" s="5"/>
      <c r="M695" s="5"/>
      <c r="N695"/>
    </row>
    <row r="696" spans="1:14" s="1" customFormat="1" ht="12.75">
      <c r="A696" s="16"/>
      <c r="B696" s="16"/>
      <c r="C696" s="16"/>
      <c r="D696" s="16"/>
      <c r="E696" s="16"/>
      <c r="F696" s="16"/>
      <c r="G696"/>
      <c r="H696" s="5"/>
      <c r="I696" s="5"/>
      <c r="J696" s="5"/>
      <c r="K696" s="5"/>
      <c r="L696" s="5"/>
      <c r="M696" s="5"/>
      <c r="N696"/>
    </row>
    <row r="697" spans="1:14" s="1" customFormat="1" ht="12.75">
      <c r="A697" s="16"/>
      <c r="B697" s="16"/>
      <c r="C697" s="16"/>
      <c r="D697" s="16"/>
      <c r="E697" s="16"/>
      <c r="F697" s="16"/>
      <c r="G697"/>
      <c r="H697" s="5"/>
      <c r="I697" s="5"/>
      <c r="J697" s="5"/>
      <c r="K697" s="5"/>
      <c r="L697" s="5"/>
      <c r="M697" s="5"/>
      <c r="N697"/>
    </row>
    <row r="698" spans="1:14" s="1" customFormat="1" ht="12.75">
      <c r="A698" s="16"/>
      <c r="B698" s="16"/>
      <c r="C698" s="16"/>
      <c r="D698" s="16"/>
      <c r="E698" s="16"/>
      <c r="F698" s="16"/>
      <c r="G698"/>
      <c r="H698" s="5"/>
      <c r="I698" s="5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/>
      <c r="H699" s="5"/>
      <c r="I699" s="5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/>
      <c r="H700" s="5"/>
      <c r="I700" s="5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/>
      <c r="H701" s="5"/>
      <c r="I701" s="5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/>
      <c r="H702" s="5"/>
      <c r="I702" s="5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/>
      <c r="H703" s="5"/>
      <c r="I703" s="5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/>
      <c r="H704" s="5"/>
      <c r="I704" s="5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/>
      <c r="H705" s="5"/>
      <c r="I705" s="5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/>
      <c r="H706" s="5"/>
      <c r="I706" s="5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/>
      <c r="H707" s="5"/>
      <c r="I707" s="5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/>
      <c r="H708" s="5"/>
      <c r="I708" s="5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/>
      <c r="H709" s="5"/>
      <c r="I709" s="5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/>
      <c r="H710" s="5"/>
      <c r="I710" s="5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/>
      <c r="H711" s="5"/>
      <c r="I711" s="5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/>
      <c r="H712" s="5"/>
      <c r="I712" s="5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/>
      <c r="H713" s="5"/>
      <c r="I713" s="5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/>
      <c r="H714" s="5"/>
      <c r="I714" s="5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/>
      <c r="H715" s="5"/>
      <c r="I715" s="5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/>
      <c r="H716" s="5"/>
      <c r="I716" s="5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/>
      <c r="H717" s="5"/>
      <c r="I717" s="5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/>
      <c r="H718" s="5"/>
      <c r="I718" s="5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/>
      <c r="H719" s="5"/>
      <c r="I719" s="5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/>
      <c r="H720" s="5"/>
      <c r="I720" s="5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/>
      <c r="H721" s="5"/>
      <c r="I721" s="5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/>
      <c r="H722" s="5"/>
      <c r="I722" s="5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/>
      <c r="H723" s="5"/>
      <c r="I723" s="5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/>
      <c r="H724" s="5"/>
      <c r="I724" s="5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/>
      <c r="H725" s="5"/>
      <c r="I725" s="5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/>
      <c r="H726" s="5"/>
      <c r="I726" s="5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/>
      <c r="H727" s="5"/>
      <c r="I727" s="5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/>
      <c r="H728" s="5"/>
      <c r="I728" s="5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/>
      <c r="H729" s="5"/>
      <c r="I729" s="5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/>
      <c r="H730" s="5"/>
      <c r="I730" s="5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/>
      <c r="H731" s="5"/>
      <c r="I731" s="5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/>
      <c r="H732" s="5"/>
      <c r="I732" s="5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/>
      <c r="H733" s="5"/>
      <c r="I733" s="5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/>
      <c r="H734" s="5"/>
      <c r="I734" s="5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/>
      <c r="H735" s="5"/>
      <c r="I735" s="5"/>
      <c r="J735" s="5"/>
      <c r="K735" s="5"/>
      <c r="L735" s="5"/>
      <c r="M735" s="5"/>
      <c r="N735"/>
    </row>
    <row r="736" spans="8:13" ht="12.75">
      <c r="H736" s="5"/>
      <c r="I736" s="5"/>
      <c r="J736" s="5"/>
      <c r="K736" s="5"/>
      <c r="L736" s="5"/>
      <c r="M736" s="5"/>
    </row>
    <row r="737" spans="8:13" ht="12.75">
      <c r="H737" s="5"/>
      <c r="I737" s="5"/>
      <c r="J737" s="5"/>
      <c r="K737" s="5"/>
      <c r="L737" s="5"/>
      <c r="M737" s="5"/>
    </row>
    <row r="738" spans="8:13" ht="12.75">
      <c r="H738" s="5"/>
      <c r="I738" s="5"/>
      <c r="J738" s="5"/>
      <c r="K738" s="5"/>
      <c r="L738" s="5"/>
      <c r="M738" s="5"/>
    </row>
    <row r="739" spans="8:13" ht="12.75">
      <c r="H739" s="5"/>
      <c r="I739" s="5"/>
      <c r="J739" s="5"/>
      <c r="K739" s="5"/>
      <c r="L739" s="5"/>
      <c r="M739" s="5"/>
    </row>
    <row r="740" spans="8:13" ht="12.75">
      <c r="H740" s="5"/>
      <c r="I740" s="5"/>
      <c r="J740" s="5"/>
      <c r="K740" s="5"/>
      <c r="L740" s="5"/>
      <c r="M740" s="5"/>
    </row>
    <row r="741" spans="8:13" ht="12.75">
      <c r="H741" s="5"/>
      <c r="I741" s="5"/>
      <c r="J741" s="5"/>
      <c r="K741" s="5"/>
      <c r="L741" s="5"/>
      <c r="M741" s="5"/>
    </row>
    <row r="742" spans="8:13" ht="12.75">
      <c r="H742" s="5"/>
      <c r="I742" s="5"/>
      <c r="J742" s="5"/>
      <c r="K742" s="5"/>
      <c r="L742" s="5"/>
      <c r="M742" s="5"/>
    </row>
    <row r="743" spans="8:13" ht="12.75">
      <c r="H743" s="5"/>
      <c r="I743" s="5"/>
      <c r="J743" s="5"/>
      <c r="K743" s="5"/>
      <c r="L743" s="5"/>
      <c r="M743" s="5"/>
    </row>
    <row r="744" spans="8:13" ht="12.75">
      <c r="H744" s="5"/>
      <c r="I744" s="5"/>
      <c r="J744" s="5"/>
      <c r="K744" s="5"/>
      <c r="L744" s="5"/>
      <c r="M744" s="5"/>
    </row>
    <row r="745" spans="8:13" ht="12.75">
      <c r="H745" s="5"/>
      <c r="I745" s="5"/>
      <c r="J745" s="5"/>
      <c r="K745" s="5"/>
      <c r="L745" s="5"/>
      <c r="M745" s="5"/>
    </row>
    <row r="746" spans="8:13" ht="12.75">
      <c r="H746" s="5"/>
      <c r="I746" s="5"/>
      <c r="J746" s="5"/>
      <c r="K746" s="5"/>
      <c r="L746" s="5"/>
      <c r="M746" s="5"/>
    </row>
    <row r="747" spans="8:13" ht="12.75">
      <c r="H747" s="5"/>
      <c r="I747" s="5"/>
      <c r="J747" s="5"/>
      <c r="K747" s="5"/>
      <c r="L747" s="5"/>
      <c r="M747" s="5"/>
    </row>
    <row r="748" spans="8:13" ht="12.75">
      <c r="H748" s="5"/>
      <c r="I748" s="5"/>
      <c r="J748" s="5"/>
      <c r="K748" s="5"/>
      <c r="L748" s="5"/>
      <c r="M748" s="5"/>
    </row>
    <row r="749" spans="8:13" ht="12.75">
      <c r="H749" s="5"/>
      <c r="I749" s="5"/>
      <c r="J749" s="5"/>
      <c r="K749" s="5"/>
      <c r="L749" s="5"/>
      <c r="M749" s="5"/>
    </row>
    <row r="750" spans="8:13" ht="12.75">
      <c r="H750" s="5"/>
      <c r="I750" s="5"/>
      <c r="J750" s="5"/>
      <c r="K750" s="5"/>
      <c r="L750" s="5"/>
      <c r="M750" s="5"/>
    </row>
    <row r="751" spans="8:13" ht="12.75">
      <c r="H751" s="5"/>
      <c r="I751" s="5"/>
      <c r="J751" s="5"/>
      <c r="K751" s="5"/>
      <c r="L751" s="5"/>
      <c r="M751" s="5"/>
    </row>
    <row r="752" spans="8:13" ht="12.75">
      <c r="H752" s="5"/>
      <c r="I752" s="5"/>
      <c r="J752" s="5"/>
      <c r="K752" s="5"/>
      <c r="L752" s="5"/>
      <c r="M752" s="5"/>
    </row>
    <row r="753" spans="8:13" ht="12.75">
      <c r="H753" s="5"/>
      <c r="I753" s="5"/>
      <c r="J753" s="5"/>
      <c r="K753" s="5"/>
      <c r="L753" s="5"/>
      <c r="M753" s="5"/>
    </row>
    <row r="754" spans="8:13" ht="12.75">
      <c r="H754" s="5"/>
      <c r="I754" s="5"/>
      <c r="J754" s="5"/>
      <c r="K754" s="5"/>
      <c r="L754" s="5"/>
      <c r="M754" s="5"/>
    </row>
    <row r="755" spans="8:13" ht="12.75">
      <c r="H755" s="5"/>
      <c r="I755" s="5"/>
      <c r="J755" s="5"/>
      <c r="K755" s="5"/>
      <c r="L755" s="5"/>
      <c r="M755" s="5"/>
    </row>
    <row r="756" spans="8:13" ht="12.75">
      <c r="H756" s="5"/>
      <c r="I756" s="5"/>
      <c r="J756" s="5"/>
      <c r="K756" s="5"/>
      <c r="L756" s="5"/>
      <c r="M756" s="5"/>
    </row>
    <row r="757" spans="8:13" ht="12.75">
      <c r="H757" s="5"/>
      <c r="I757" s="5"/>
      <c r="J757" s="5"/>
      <c r="K757" s="5"/>
      <c r="L757" s="5"/>
      <c r="M757" s="5"/>
    </row>
    <row r="758" spans="8:13" ht="12.75">
      <c r="H758" s="5"/>
      <c r="I758" s="5"/>
      <c r="J758" s="5"/>
      <c r="K758" s="5"/>
      <c r="L758" s="5"/>
      <c r="M758" s="5"/>
    </row>
    <row r="759" spans="8:13" ht="12.75">
      <c r="H759" s="5"/>
      <c r="I759" s="5"/>
      <c r="J759" s="5"/>
      <c r="K759" s="5"/>
      <c r="L759" s="5"/>
      <c r="M759" s="5"/>
    </row>
    <row r="760" spans="8:13" ht="12.75">
      <c r="H760" s="5"/>
      <c r="I760" s="5"/>
      <c r="J760" s="5"/>
      <c r="K760" s="5"/>
      <c r="L760" s="5"/>
      <c r="M760" s="5"/>
    </row>
    <row r="761" spans="8:13" ht="12.75">
      <c r="H761" s="5"/>
      <c r="I761" s="5"/>
      <c r="J761" s="5"/>
      <c r="K761" s="5"/>
      <c r="L761" s="5"/>
      <c r="M761" s="5"/>
    </row>
    <row r="762" spans="8:13" ht="12.75">
      <c r="H762" s="5"/>
      <c r="I762" s="5"/>
      <c r="J762" s="5"/>
      <c r="K762" s="5"/>
      <c r="L762" s="5"/>
      <c r="M762" s="5"/>
    </row>
    <row r="763" spans="8:13" ht="12.75">
      <c r="H763" s="5"/>
      <c r="I763" s="5"/>
      <c r="J763" s="5"/>
      <c r="K763" s="5"/>
      <c r="L763" s="5"/>
      <c r="M763" s="5"/>
    </row>
    <row r="764" spans="8:13" ht="12.75">
      <c r="H764" s="5"/>
      <c r="I764" s="5"/>
      <c r="J764" s="5"/>
      <c r="K764" s="5"/>
      <c r="L764" s="5"/>
      <c r="M764" s="5"/>
    </row>
    <row r="765" spans="8:13" ht="12.75">
      <c r="H765" s="5"/>
      <c r="I765" s="5"/>
      <c r="J765" s="5"/>
      <c r="K765" s="5"/>
      <c r="L765" s="5"/>
      <c r="M765" s="5"/>
    </row>
    <row r="766" spans="8:13" ht="12.75">
      <c r="H766" s="5"/>
      <c r="I766" s="5"/>
      <c r="J766" s="5"/>
      <c r="K766" s="5"/>
      <c r="L766" s="5"/>
      <c r="M766" s="5"/>
    </row>
    <row r="767" spans="8:13" ht="12.75">
      <c r="H767" s="5"/>
      <c r="I767" s="5"/>
      <c r="J767" s="5"/>
      <c r="K767" s="5"/>
      <c r="L767" s="5"/>
      <c r="M767" s="5"/>
    </row>
    <row r="768" spans="8:13" ht="12.75">
      <c r="H768" s="5"/>
      <c r="I768" s="5"/>
      <c r="J768" s="5"/>
      <c r="K768" s="5"/>
      <c r="L768" s="5"/>
      <c r="M768" s="5"/>
    </row>
    <row r="769" spans="8:13" ht="12.75">
      <c r="H769" s="5"/>
      <c r="I769" s="5"/>
      <c r="J769" s="5"/>
      <c r="K769" s="5"/>
      <c r="L769" s="5"/>
      <c r="M769" s="5"/>
    </row>
    <row r="770" spans="8:13" ht="12.75">
      <c r="H770" s="5"/>
      <c r="I770" s="5"/>
      <c r="J770" s="5"/>
      <c r="K770" s="5"/>
      <c r="L770" s="5"/>
      <c r="M770" s="5"/>
    </row>
    <row r="771" spans="8:13" ht="12.75">
      <c r="H771" s="5"/>
      <c r="I771" s="5"/>
      <c r="J771" s="5"/>
      <c r="K771" s="5"/>
      <c r="L771" s="5"/>
      <c r="M771" s="5"/>
    </row>
    <row r="772" spans="8:13" ht="12.75">
      <c r="H772" s="5"/>
      <c r="I772" s="5"/>
      <c r="J772" s="5"/>
      <c r="K772" s="5"/>
      <c r="L772" s="5"/>
      <c r="M772" s="5"/>
    </row>
    <row r="773" spans="8:13" ht="12.75">
      <c r="H773" s="5"/>
      <c r="I773" s="5"/>
      <c r="J773" s="5"/>
      <c r="K773" s="5"/>
      <c r="L773" s="5"/>
      <c r="M773" s="5"/>
    </row>
    <row r="774" spans="8:13" ht="12.75">
      <c r="H774" s="5"/>
      <c r="I774" s="5"/>
      <c r="J774" s="5"/>
      <c r="K774" s="5"/>
      <c r="L774" s="5"/>
      <c r="M774" s="5"/>
    </row>
    <row r="775" spans="8:13" ht="12.75">
      <c r="H775" s="5"/>
      <c r="I775" s="5"/>
      <c r="J775" s="5"/>
      <c r="K775" s="5"/>
      <c r="L775" s="5"/>
      <c r="M775" s="5"/>
    </row>
    <row r="776" spans="8:13" ht="12.75">
      <c r="H776" s="5"/>
      <c r="I776" s="5"/>
      <c r="J776" s="5"/>
      <c r="K776" s="5"/>
      <c r="L776" s="5"/>
      <c r="M776" s="5"/>
    </row>
    <row r="777" spans="8:13" ht="12.75">
      <c r="H777" s="5"/>
      <c r="I777" s="5"/>
      <c r="J777" s="5"/>
      <c r="K777" s="5"/>
      <c r="L777" s="5"/>
      <c r="M777" s="5"/>
    </row>
    <row r="778" spans="8:13" ht="12.75">
      <c r="H778" s="5"/>
      <c r="I778" s="5"/>
      <c r="J778" s="5"/>
      <c r="K778" s="5"/>
      <c r="L778" s="5"/>
      <c r="M778" s="5"/>
    </row>
    <row r="779" spans="8:13" ht="12.75">
      <c r="H779" s="5"/>
      <c r="I779" s="5"/>
      <c r="J779" s="5"/>
      <c r="K779" s="5"/>
      <c r="L779" s="5"/>
      <c r="M779" s="5"/>
    </row>
    <row r="780" spans="8:13" ht="12.75">
      <c r="H780" s="5"/>
      <c r="I780" s="5"/>
      <c r="J780" s="5"/>
      <c r="K780" s="5"/>
      <c r="L780" s="5"/>
      <c r="M780" s="5"/>
    </row>
    <row r="781" spans="8:13" ht="12.75">
      <c r="H781" s="5"/>
      <c r="I781" s="5"/>
      <c r="J781" s="5"/>
      <c r="K781" s="5"/>
      <c r="L781" s="5"/>
      <c r="M781" s="5"/>
    </row>
    <row r="782" spans="8:13" ht="12.75">
      <c r="H782" s="5"/>
      <c r="I782" s="5"/>
      <c r="J782" s="5"/>
      <c r="K782" s="5"/>
      <c r="L782" s="5"/>
      <c r="M782" s="5"/>
    </row>
    <row r="783" spans="8:13" ht="12.75">
      <c r="H783" s="5"/>
      <c r="I783" s="5"/>
      <c r="J783" s="5"/>
      <c r="K783" s="5"/>
      <c r="L783" s="5"/>
      <c r="M783" s="5"/>
    </row>
    <row r="784" spans="8:13" ht="12.75">
      <c r="H784" s="5"/>
      <c r="I784" s="5"/>
      <c r="J784" s="5"/>
      <c r="K784" s="5"/>
      <c r="L784" s="5"/>
      <c r="M784" s="5"/>
    </row>
    <row r="785" spans="8:13" ht="12.75">
      <c r="H785" s="5"/>
      <c r="I785" s="5"/>
      <c r="J785" s="5"/>
      <c r="K785" s="5"/>
      <c r="L785" s="5"/>
      <c r="M785" s="5"/>
    </row>
    <row r="786" spans="8:13" ht="12.75">
      <c r="H786" s="5"/>
      <c r="I786" s="5"/>
      <c r="J786" s="5"/>
      <c r="K786" s="5"/>
      <c r="L786" s="5"/>
      <c r="M786" s="5"/>
    </row>
    <row r="787" spans="8:13" ht="12.75">
      <c r="H787" s="5"/>
      <c r="I787" s="5"/>
      <c r="J787" s="5"/>
      <c r="K787" s="5"/>
      <c r="L787" s="5"/>
      <c r="M787" s="5"/>
    </row>
    <row r="788" spans="8:13" ht="12.75">
      <c r="H788" s="5"/>
      <c r="I788" s="5"/>
      <c r="J788" s="5"/>
      <c r="K788" s="5"/>
      <c r="L788" s="5"/>
      <c r="M788" s="5"/>
    </row>
    <row r="789" spans="8:13" ht="12.75">
      <c r="H789" s="5"/>
      <c r="I789" s="5"/>
      <c r="J789" s="5"/>
      <c r="K789" s="5"/>
      <c r="L789" s="5"/>
      <c r="M789" s="5"/>
    </row>
    <row r="790" spans="8:13" ht="12.75">
      <c r="H790" s="5"/>
      <c r="I790" s="5"/>
      <c r="J790" s="5"/>
      <c r="K790" s="5"/>
      <c r="L790" s="5"/>
      <c r="M790" s="5"/>
    </row>
    <row r="791" spans="8:13" ht="12.75">
      <c r="H791" s="5"/>
      <c r="I791" s="5"/>
      <c r="J791" s="5"/>
      <c r="K791" s="5"/>
      <c r="L791" s="5"/>
      <c r="M791" s="5"/>
    </row>
    <row r="792" spans="8:13" ht="12.75">
      <c r="H792" s="5"/>
      <c r="I792" s="5"/>
      <c r="J792" s="5"/>
      <c r="K792" s="5"/>
      <c r="L792" s="5"/>
      <c r="M792" s="5"/>
    </row>
    <row r="793" spans="8:13" ht="12.75">
      <c r="H793" s="5"/>
      <c r="I793" s="5"/>
      <c r="J793" s="5"/>
      <c r="K793" s="5"/>
      <c r="L793" s="5"/>
      <c r="M793" s="5"/>
    </row>
    <row r="794" spans="8:13" ht="12.75">
      <c r="H794" s="5"/>
      <c r="I794" s="5"/>
      <c r="J794" s="5"/>
      <c r="K794" s="5"/>
      <c r="L794" s="5"/>
      <c r="M794" s="5"/>
    </row>
    <row r="795" spans="8:13" ht="12.75">
      <c r="H795" s="5"/>
      <c r="I795" s="5"/>
      <c r="J795" s="5"/>
      <c r="K795" s="5"/>
      <c r="L795" s="5"/>
      <c r="M795" s="5"/>
    </row>
    <row r="796" spans="8:13" ht="12.75">
      <c r="H796" s="5"/>
      <c r="I796" s="5"/>
      <c r="J796" s="5"/>
      <c r="K796" s="5"/>
      <c r="L796" s="5"/>
      <c r="M796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2006-07-20T09:19:02Z</cp:lastPrinted>
  <dcterms:created xsi:type="dcterms:W3CDTF">2003-10-01T12:36:52Z</dcterms:created>
  <dcterms:modified xsi:type="dcterms:W3CDTF">2006-08-02T10:04:42Z</dcterms:modified>
  <cp:category/>
  <cp:version/>
  <cp:contentType/>
  <cp:contentStatus/>
</cp:coreProperties>
</file>